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854" activeTab="0"/>
  </bookViews>
  <sheets>
    <sheet name="отчет ПФХД" sheetId="1" r:id="rId1"/>
    <sheet name="Лист1" sheetId="2" r:id="rId2"/>
  </sheets>
  <definedNames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itog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lr_new">#REF!</definedName>
    <definedName name="NASTR_PRN_DEP_NAME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EPLACE_ZER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26">#REF!</definedName>
    <definedName name="rgb27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_xlnm.Print_Titles" localSheetId="0">'отчет ПФХД'!$A:$A,'отчет ПФХД'!$4:$4</definedName>
    <definedName name="_xlnm.Print_Area" localSheetId="0">'отчет ПФХД'!$A$1:$AD$128</definedName>
  </definedNames>
  <calcPr fullCalcOnLoad="1" refMode="R1C1"/>
</workbook>
</file>

<file path=xl/sharedStrings.xml><?xml version="1.0" encoding="utf-8"?>
<sst xmlns="http://schemas.openxmlformats.org/spreadsheetml/2006/main" count="99" uniqueCount="95">
  <si>
    <t>401 10 130</t>
  </si>
  <si>
    <t>401 20 200</t>
  </si>
  <si>
    <t>401 10 100</t>
  </si>
  <si>
    <t>Лицевой   20</t>
  </si>
  <si>
    <t>Лицевой   21</t>
  </si>
  <si>
    <t>Местный</t>
  </si>
  <si>
    <t>Областной</t>
  </si>
  <si>
    <t>Областные</t>
  </si>
  <si>
    <t>Местные</t>
  </si>
  <si>
    <t>на</t>
  </si>
  <si>
    <t xml:space="preserve">Учреждение </t>
  </si>
  <si>
    <t>Остаток на лицевом счете</t>
  </si>
  <si>
    <t xml:space="preserve">Отчет о расходовании средств </t>
  </si>
  <si>
    <t>ДОХОДЫ</t>
  </si>
  <si>
    <t>РАСХОДЫ</t>
  </si>
  <si>
    <t>Утверждено</t>
  </si>
  <si>
    <t>Предпринимательская деятельность</t>
  </si>
  <si>
    <t>Остаток на начало года</t>
  </si>
  <si>
    <t>Лицевой   20 +21</t>
  </si>
  <si>
    <t>073004</t>
  </si>
  <si>
    <t>073008</t>
  </si>
  <si>
    <t>073005</t>
  </si>
  <si>
    <t>073006</t>
  </si>
  <si>
    <t>073009</t>
  </si>
  <si>
    <t>073001</t>
  </si>
  <si>
    <t>073 0701 0218402 612</t>
  </si>
  <si>
    <t>073002</t>
  </si>
  <si>
    <t>073003</t>
  </si>
  <si>
    <t>073 0705 0218404 612</t>
  </si>
  <si>
    <t>073 0705 0228408 612</t>
  </si>
  <si>
    <t>073 0702 0228409 612</t>
  </si>
  <si>
    <t>073 1101 1108542 612</t>
  </si>
  <si>
    <t>073 0707 0228409 612</t>
  </si>
  <si>
    <t>073011</t>
  </si>
  <si>
    <t>073 0702 0228140 612</t>
  </si>
  <si>
    <t>073013</t>
  </si>
  <si>
    <t>073 1101 11044020 612</t>
  </si>
  <si>
    <t>073016</t>
  </si>
  <si>
    <t>073 0701 0218403 612</t>
  </si>
  <si>
    <t>073012</t>
  </si>
  <si>
    <t>073 1101 1104040 612</t>
  </si>
  <si>
    <t>073018</t>
  </si>
  <si>
    <t>073 0701 0210084020 612</t>
  </si>
  <si>
    <t>073 0702 0220084060 612</t>
  </si>
  <si>
    <t>073 0702 0220084090 612</t>
  </si>
  <si>
    <t>073 1101 1100085420 612</t>
  </si>
  <si>
    <t>073 0709 0210078390 612</t>
  </si>
  <si>
    <t>МБОУ "Ошлапецкая ОШ"</t>
  </si>
  <si>
    <t>тел. 88185966765</t>
  </si>
  <si>
    <r>
      <rPr>
        <b/>
        <sz val="8"/>
        <color indexed="8"/>
        <rFont val="Calibri"/>
        <family val="2"/>
      </rPr>
      <t xml:space="preserve"> МУН.задан.</t>
    </r>
    <r>
      <rPr>
        <sz val="8"/>
        <color indexed="8"/>
        <rFont val="Calibri"/>
        <family val="2"/>
      </rPr>
      <t xml:space="preserve"> 401 10 130</t>
    </r>
  </si>
  <si>
    <t>073 0702 0220178620 611</t>
  </si>
  <si>
    <t>073 0701 0210178620 611</t>
  </si>
  <si>
    <t>073 0701 0210184010 611 241</t>
  </si>
  <si>
    <t>073 0702 022018405 611</t>
  </si>
  <si>
    <t>Софинансирование</t>
  </si>
  <si>
    <t>0701 0210178080 611</t>
  </si>
  <si>
    <t>0702 0210178080 611</t>
  </si>
  <si>
    <t>Гришанович Виктория Владимировна</t>
  </si>
  <si>
    <t>ИТОГО     401 10 130</t>
  </si>
  <si>
    <t>073020</t>
  </si>
  <si>
    <t>266 (б/л за счет ФОТ)</t>
  </si>
  <si>
    <t>266 (компенсация при выходе на пенсию)</t>
  </si>
  <si>
    <t>401 10 140</t>
  </si>
  <si>
    <r>
      <rPr>
        <b/>
        <sz val="8"/>
        <color indexed="8"/>
        <rFont val="Calibri"/>
        <family val="2"/>
      </rPr>
      <t xml:space="preserve">Прочие </t>
    </r>
    <r>
      <rPr>
        <sz val="8"/>
        <color indexed="8"/>
        <rFont val="Calibri"/>
        <family val="2"/>
      </rPr>
      <t xml:space="preserve">      401 10 510</t>
    </r>
  </si>
  <si>
    <t>073028</t>
  </si>
  <si>
    <t>073 0702 0223684080 612</t>
  </si>
  <si>
    <t>20-О041-0000-00000</t>
  </si>
  <si>
    <r>
      <rPr>
        <b/>
        <sz val="8"/>
        <color indexed="8"/>
        <rFont val="Calibri"/>
        <family val="2"/>
      </rPr>
      <t>Иные цели</t>
    </r>
    <r>
      <rPr>
        <sz val="8"/>
        <color indexed="8"/>
        <rFont val="Calibri"/>
        <family val="2"/>
      </rPr>
      <t xml:space="preserve"> 401 10 150</t>
    </r>
  </si>
  <si>
    <t>073 0702 0220153030 612</t>
  </si>
  <si>
    <t>073 0702 6610081400 612</t>
  </si>
  <si>
    <t>073054</t>
  </si>
  <si>
    <t>073 0702 0224384080 612</t>
  </si>
  <si>
    <t>15398,31</t>
  </si>
  <si>
    <t>31369,46</t>
  </si>
  <si>
    <t>21-53040-00000-00002</t>
  </si>
  <si>
    <t>21-О002-0000-00000</t>
  </si>
  <si>
    <t>21-О016-0000-00000</t>
  </si>
  <si>
    <t>21-53030-00000-00000</t>
  </si>
  <si>
    <t xml:space="preserve">073 1004 02214L3040 612 </t>
  </si>
  <si>
    <t>073 1004 021 08 78650 612</t>
  </si>
  <si>
    <t>073 0709 022 19 78390 612</t>
  </si>
  <si>
    <t>073 0702 022 21 84080 612</t>
  </si>
  <si>
    <t>073 0702 022 05 S8180 612</t>
  </si>
  <si>
    <t>073040</t>
  </si>
  <si>
    <t>073 0702 0220984060 612</t>
  </si>
  <si>
    <t>073 0702 0220678880 612</t>
  </si>
  <si>
    <t>21-О039-0000-00000</t>
  </si>
  <si>
    <t>073 0702 02213S6560 612</t>
  </si>
  <si>
    <t>073027</t>
  </si>
  <si>
    <t>073025</t>
  </si>
  <si>
    <t>073 0702 0221784060 612</t>
  </si>
  <si>
    <t>января</t>
  </si>
  <si>
    <t>073049</t>
  </si>
  <si>
    <t>073 0702 0222384080 612</t>
  </si>
  <si>
    <t>Главный бухгалтер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</si>
</sst>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;[Red]0.00"/>
    <numFmt numFmtId="167" formatCode="#,##0.00&quot;р.&quot;"/>
    <numFmt numFmtId="168" formatCode="#,##0\ &quot;р.&quot;;\-#,##0\ &quot;р.&quot;"/>
    <numFmt numFmtId="169" formatCode="#,##0\ &quot;р.&quot;;[Red]\-#,##0\ &quot;р.&quot;"/>
    <numFmt numFmtId="170" formatCode="#,##0.00\ &quot;р.&quot;;\-#,##0.00\ &quot;р.&quot;"/>
    <numFmt numFmtId="171" formatCode="#,##0.00\ &quot;р.&quot;;[Red]\-#,##0.00\ &quot;р.&quot;"/>
    <numFmt numFmtId="172" formatCode="_-* #,##0\ &quot;р.&quot;_-;\-* #,##0\ &quot;р.&quot;_-;_-* &quot;-&quot;\ &quot;р.&quot;_-;_-@_-"/>
    <numFmt numFmtId="173" formatCode="_-* #,##0\ _р_._-;\-* #,##0\ _р_._-;_-* &quot;-&quot;\ _р_._-;_-@_-"/>
    <numFmt numFmtId="174" formatCode="_-* #,##0.00\ &quot;р.&quot;_-;\-* #,##0.00\ &quot;р.&quot;_-;_-* &quot;-&quot;??\ &quot;р.&quot;_-;_-@_-"/>
    <numFmt numFmtId="175" formatCode="_-* #,##0.00\ _р_._-;\-* #,##0.00\ _р_._-;_-* &quot;-&quot;??\ _р_._-;_-@_-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.0"/>
    <numFmt numFmtId="191" formatCode="_(* #,##0.000_);_(* \(#,##0.000\);_(* &quot;-&quot;??_);_(@_)"/>
    <numFmt numFmtId="192" formatCode="_(* #,##0.0_);_(* \(#,##0.0\);_(* &quot;-&quot;??_);_(@_)"/>
    <numFmt numFmtId="193" formatCode="_(&quot;$&quot;* #,##0.0_);_(&quot;$&quot;* \(#,##0.0\);_(&quot;$&quot;* &quot;-&quot;??_);_(@_)"/>
    <numFmt numFmtId="194" formatCode="_(&quot;$&quot;* #,##0_);_(&quot;$&quot;* \(#,##0\);_(&quot;$&quot;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6"/>
      <color indexed="8"/>
      <name val="Calibri"/>
      <family val="2"/>
    </font>
    <font>
      <b/>
      <sz val="10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2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20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5" fillId="32" borderId="11" xfId="0" applyNumberFormat="1" applyFont="1" applyFill="1" applyBorder="1" applyAlignment="1">
      <alignment horizontal="center"/>
    </xf>
    <xf numFmtId="49" fontId="5" fillId="32" borderId="10" xfId="0" applyNumberFormat="1" applyFont="1" applyFill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49" fontId="12" fillId="0" borderId="10" xfId="0" applyNumberFormat="1" applyFont="1" applyBorder="1" applyAlignment="1">
      <alignment wrapText="1"/>
    </xf>
    <xf numFmtId="0" fontId="13" fillId="32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 wrapText="1"/>
    </xf>
    <xf numFmtId="0" fontId="14" fillId="33" borderId="10" xfId="0" applyFont="1" applyFill="1" applyBorder="1" applyAlignment="1">
      <alignment horizontal="center"/>
    </xf>
    <xf numFmtId="0" fontId="13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15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wrapText="1"/>
    </xf>
    <xf numFmtId="49" fontId="16" fillId="0" borderId="10" xfId="0" applyNumberFormat="1" applyFont="1" applyBorder="1" applyAlignment="1">
      <alignment/>
    </xf>
    <xf numFmtId="0" fontId="14" fillId="2" borderId="10" xfId="0" applyFont="1" applyFill="1" applyBorder="1" applyAlignment="1">
      <alignment horizontal="center"/>
    </xf>
    <xf numFmtId="0" fontId="17" fillId="2" borderId="10" xfId="0" applyFont="1" applyFill="1" applyBorder="1" applyAlignment="1">
      <alignment horizontal="center"/>
    </xf>
    <xf numFmtId="0" fontId="13" fillId="2" borderId="10" xfId="0" applyFont="1" applyFill="1" applyBorder="1" applyAlignment="1">
      <alignment/>
    </xf>
    <xf numFmtId="49" fontId="18" fillId="34" borderId="10" xfId="0" applyNumberFormat="1" applyFont="1" applyFill="1" applyBorder="1" applyAlignment="1">
      <alignment horizontal="center"/>
    </xf>
    <xf numFmtId="49" fontId="16" fillId="32" borderId="10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/>
    </xf>
    <xf numFmtId="49" fontId="16" fillId="32" borderId="10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/>
    </xf>
    <xf numFmtId="0" fontId="5" fillId="34" borderId="10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2" fontId="13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16" fillId="32" borderId="10" xfId="0" applyNumberFormat="1" applyFont="1" applyFill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/>
    </xf>
    <xf numFmtId="49" fontId="16" fillId="35" borderId="10" xfId="0" applyNumberFormat="1" applyFont="1" applyFill="1" applyBorder="1" applyAlignment="1">
      <alignment/>
    </xf>
    <xf numFmtId="2" fontId="16" fillId="35" borderId="10" xfId="0" applyNumberFormat="1" applyFont="1" applyFill="1" applyBorder="1" applyAlignment="1">
      <alignment/>
    </xf>
    <xf numFmtId="2" fontId="13" fillId="35" borderId="10" xfId="0" applyNumberFormat="1" applyFont="1" applyFill="1" applyBorder="1" applyAlignment="1">
      <alignment/>
    </xf>
    <xf numFmtId="2" fontId="2" fillId="35" borderId="10" xfId="0" applyNumberFormat="1" applyFont="1" applyFill="1" applyBorder="1" applyAlignment="1">
      <alignment/>
    </xf>
    <xf numFmtId="49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49" fontId="5" fillId="32" borderId="15" xfId="0" applyNumberFormat="1" applyFont="1" applyFill="1" applyBorder="1" applyAlignment="1">
      <alignment horizontal="center"/>
    </xf>
    <xf numFmtId="49" fontId="16" fillId="36" borderId="10" xfId="0" applyNumberFormat="1" applyFont="1" applyFill="1" applyBorder="1" applyAlignment="1">
      <alignment horizontal="center"/>
    </xf>
    <xf numFmtId="49" fontId="8" fillId="0" borderId="10" xfId="0" applyNumberFormat="1" applyFont="1" applyBorder="1" applyAlignment="1">
      <alignment/>
    </xf>
    <xf numFmtId="0" fontId="6" fillId="0" borderId="0" xfId="0" applyFont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/>
    </xf>
    <xf numFmtId="49" fontId="8" fillId="0" borderId="12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16" fillId="0" borderId="14" xfId="0" applyNumberFormat="1" applyFont="1" applyFill="1" applyBorder="1" applyAlignment="1">
      <alignment horizontal="center"/>
    </xf>
    <xf numFmtId="0" fontId="13" fillId="0" borderId="14" xfId="0" applyFont="1" applyBorder="1" applyAlignment="1">
      <alignment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/>
    </xf>
    <xf numFmtId="49" fontId="16" fillId="32" borderId="13" xfId="0" applyNumberFormat="1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3" xfId="0" applyBorder="1" applyAlignment="1">
      <alignment/>
    </xf>
    <xf numFmtId="49" fontId="0" fillId="0" borderId="13" xfId="0" applyNumberFormat="1" applyBorder="1" applyAlignment="1">
      <alignment/>
    </xf>
    <xf numFmtId="49" fontId="16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8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49" fontId="16" fillId="0" borderId="0" xfId="0" applyNumberFormat="1" applyFont="1" applyFill="1" applyBorder="1" applyAlignment="1">
      <alignment horizontal="center"/>
    </xf>
    <xf numFmtId="14" fontId="13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4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49" fontId="14" fillId="33" borderId="10" xfId="0" applyNumberFormat="1" applyFont="1" applyFill="1" applyBorder="1" applyAlignment="1">
      <alignment horizontal="center"/>
    </xf>
    <xf numFmtId="49" fontId="13" fillId="33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2" fontId="16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2" fontId="13" fillId="33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2" fillId="37" borderId="10" xfId="0" applyFont="1" applyFill="1" applyBorder="1" applyAlignment="1">
      <alignment horizontal="center" wrapText="1"/>
    </xf>
    <xf numFmtId="2" fontId="4" fillId="0" borderId="10" xfId="0" applyNumberFormat="1" applyFont="1" applyBorder="1" applyAlignment="1">
      <alignment/>
    </xf>
    <xf numFmtId="0" fontId="9" fillId="0" borderId="16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3" fillId="0" borderId="0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55"/>
  <sheetViews>
    <sheetView tabSelected="1" zoomScale="90" zoomScaleNormal="90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123" sqref="I123"/>
    </sheetView>
  </sheetViews>
  <sheetFormatPr defaultColWidth="9.140625" defaultRowHeight="15"/>
  <cols>
    <col min="1" max="1" width="31.140625" style="0" customWidth="1"/>
    <col min="2" max="2" width="9.57421875" style="0" customWidth="1"/>
    <col min="3" max="3" width="12.7109375" style="0" customWidth="1"/>
    <col min="4" max="5" width="8.140625" style="0" customWidth="1"/>
    <col min="6" max="6" width="10.57421875" style="0" customWidth="1"/>
    <col min="7" max="7" width="9.7109375" style="0" customWidth="1"/>
    <col min="8" max="8" width="12.140625" style="0" customWidth="1"/>
    <col min="9" max="9" width="9.8515625" style="0" customWidth="1"/>
    <col min="10" max="10" width="13.28125" style="0" customWidth="1"/>
    <col min="11" max="11" width="10.57421875" style="0" customWidth="1"/>
    <col min="12" max="12" width="13.140625" style="0" customWidth="1"/>
    <col min="13" max="13" width="12.7109375" style="0" customWidth="1"/>
    <col min="14" max="14" width="13.140625" style="0" customWidth="1"/>
    <col min="15" max="15" width="9.7109375" style="0" customWidth="1"/>
    <col min="16" max="16" width="7.421875" style="0" customWidth="1"/>
    <col min="17" max="17" width="12.8515625" style="0" customWidth="1"/>
    <col min="18" max="18" width="6.28125" style="0" customWidth="1"/>
    <col min="19" max="19" width="12.421875" style="0" customWidth="1"/>
    <col min="20" max="20" width="10.28125" style="0" customWidth="1"/>
    <col min="21" max="23" width="9.8515625" style="0" customWidth="1"/>
    <col min="24" max="24" width="13.28125" style="0" customWidth="1"/>
    <col min="25" max="25" width="11.8515625" style="0" customWidth="1"/>
    <col min="27" max="27" width="10.00390625" style="0" customWidth="1"/>
    <col min="28" max="29" width="13.28125" style="0" customWidth="1"/>
    <col min="30" max="30" width="18.00390625" style="0" customWidth="1"/>
  </cols>
  <sheetData>
    <row r="1" spans="1:9" ht="18.75">
      <c r="A1" s="10" t="s">
        <v>12</v>
      </c>
      <c r="B1" s="10"/>
      <c r="F1" s="100" t="s">
        <v>9</v>
      </c>
      <c r="G1" s="11">
        <v>1</v>
      </c>
      <c r="H1" s="58" t="s">
        <v>91</v>
      </c>
      <c r="I1" s="11">
        <v>2022</v>
      </c>
    </row>
    <row r="2" spans="1:12" ht="15">
      <c r="A2" s="12" t="s">
        <v>10</v>
      </c>
      <c r="B2" s="12"/>
      <c r="C2" s="108" t="s">
        <v>47</v>
      </c>
      <c r="D2" s="108"/>
      <c r="E2" s="108"/>
      <c r="F2" s="108"/>
      <c r="G2" s="108"/>
      <c r="H2" s="108"/>
      <c r="I2" s="108"/>
      <c r="J2" s="109"/>
      <c r="K2" s="109"/>
      <c r="L2" s="109"/>
    </row>
    <row r="3" spans="1:29" ht="15">
      <c r="A3" s="13"/>
      <c r="B3" s="13"/>
      <c r="C3" s="110" t="s">
        <v>13</v>
      </c>
      <c r="D3" s="110"/>
      <c r="E3" s="110"/>
      <c r="F3" s="110"/>
      <c r="G3" s="110"/>
      <c r="H3" s="110"/>
      <c r="I3" s="110"/>
      <c r="J3" s="111" t="s">
        <v>14</v>
      </c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3"/>
    </row>
    <row r="4" spans="1:30" ht="47.25" customHeight="1">
      <c r="A4" s="2"/>
      <c r="B4" s="14" t="s">
        <v>17</v>
      </c>
      <c r="C4" s="15" t="s">
        <v>2</v>
      </c>
      <c r="D4" s="16" t="s">
        <v>0</v>
      </c>
      <c r="E4" s="95" t="s">
        <v>62</v>
      </c>
      <c r="F4" s="94" t="s">
        <v>58</v>
      </c>
      <c r="G4" s="106" t="s">
        <v>49</v>
      </c>
      <c r="H4" s="93" t="s">
        <v>67</v>
      </c>
      <c r="I4" s="93" t="s">
        <v>63</v>
      </c>
      <c r="J4" s="15" t="s">
        <v>1</v>
      </c>
      <c r="K4" s="16">
        <v>211</v>
      </c>
      <c r="L4" s="16">
        <v>212</v>
      </c>
      <c r="M4" s="95">
        <v>213</v>
      </c>
      <c r="N4" s="16">
        <v>214</v>
      </c>
      <c r="O4" s="16">
        <v>221</v>
      </c>
      <c r="P4" s="16">
        <v>222</v>
      </c>
      <c r="Q4" s="16">
        <v>223</v>
      </c>
      <c r="R4" s="16">
        <v>224</v>
      </c>
      <c r="S4" s="16">
        <v>225</v>
      </c>
      <c r="T4" s="16">
        <v>226</v>
      </c>
      <c r="U4" s="16">
        <v>262</v>
      </c>
      <c r="V4" s="16">
        <v>263</v>
      </c>
      <c r="W4" s="16">
        <v>265</v>
      </c>
      <c r="X4" s="93" t="s">
        <v>60</v>
      </c>
      <c r="Y4" s="93" t="s">
        <v>61</v>
      </c>
      <c r="Z4" s="16">
        <v>290</v>
      </c>
      <c r="AA4" s="16">
        <v>310</v>
      </c>
      <c r="AB4" s="16">
        <v>340</v>
      </c>
      <c r="AC4" s="16">
        <v>610</v>
      </c>
      <c r="AD4" s="17" t="s">
        <v>11</v>
      </c>
    </row>
    <row r="5" spans="1:30" ht="47.25" customHeight="1">
      <c r="A5" s="18" t="s">
        <v>15</v>
      </c>
      <c r="B5" s="98"/>
      <c r="C5" s="19">
        <f>E5+F5+D5</f>
        <v>13095897</v>
      </c>
      <c r="D5" s="20">
        <f>201000+3400</f>
        <v>204400</v>
      </c>
      <c r="E5" s="20"/>
      <c r="F5" s="21">
        <f>SUM(G5:I5)</f>
        <v>12891497</v>
      </c>
      <c r="G5" s="22">
        <f>11121900+42600+20000+13000+900000+40000+250000</f>
        <v>12387500</v>
      </c>
      <c r="H5" s="22">
        <v>503997</v>
      </c>
      <c r="I5" s="22"/>
      <c r="J5" s="43">
        <f>SUM(K5:AC5)</f>
        <v>13142664.77</v>
      </c>
      <c r="K5" s="16">
        <f>7684400+23100+15400+10000+677000+30800+204590.22</f>
        <v>8645290.22</v>
      </c>
      <c r="L5" s="16"/>
      <c r="M5" s="16">
        <f>2322000+6900+4600+3000+208000+9200+40396.5</f>
        <v>2594096.5</v>
      </c>
      <c r="N5" s="16"/>
      <c r="O5" s="16">
        <f>58645.88-7564.58</f>
        <v>51081.299999999996</v>
      </c>
      <c r="P5" s="16"/>
      <c r="Q5" s="16">
        <f>329975.38-70613.63</f>
        <v>259361.75</v>
      </c>
      <c r="R5" s="16"/>
      <c r="S5" s="16">
        <f>32360-1950-291.6-4984.26</f>
        <v>25134.14</v>
      </c>
      <c r="T5" s="16">
        <f>96849+503997+24575-23609+50-11525.9+39194.6</f>
        <v>629530.7</v>
      </c>
      <c r="U5" s="16"/>
      <c r="V5" s="16"/>
      <c r="W5" s="16"/>
      <c r="X5" s="16">
        <v>48000</v>
      </c>
      <c r="Y5" s="16"/>
      <c r="Z5" s="16">
        <v>33297.85</v>
      </c>
      <c r="AA5" s="16">
        <v>132752.94</v>
      </c>
      <c r="AB5" s="16">
        <v>724119.37</v>
      </c>
      <c r="AC5" s="16"/>
      <c r="AD5" s="17"/>
    </row>
    <row r="6" spans="1:30" ht="28.5" customHeight="1">
      <c r="A6" s="23" t="s">
        <v>3</v>
      </c>
      <c r="B6" s="103">
        <f>B9+B23</f>
        <v>46767.77</v>
      </c>
      <c r="C6" s="24">
        <f>SUM(C8:C27)</f>
        <v>12986777</v>
      </c>
      <c r="D6" s="24">
        <f>SUM(D8:D27)</f>
        <v>95280</v>
      </c>
      <c r="E6" s="24">
        <f>SUM(E8:E27)</f>
        <v>0</v>
      </c>
      <c r="F6" s="24">
        <f>SUM(F8:F27)</f>
        <v>12891497</v>
      </c>
      <c r="G6" s="24">
        <f>SUM(G8:G26)</f>
        <v>12387500</v>
      </c>
      <c r="H6" s="24">
        <f>SUM(H8:H26)</f>
        <v>503997</v>
      </c>
      <c r="I6" s="24">
        <f>SUM(I8:I27)</f>
        <v>0</v>
      </c>
      <c r="J6" s="24">
        <f>SUM(J8:J26)</f>
        <v>13000570.05</v>
      </c>
      <c r="K6" s="24">
        <f>SUM(K8:K26)</f>
        <v>8645723.540000001</v>
      </c>
      <c r="L6" s="24">
        <f aca="true" t="shared" si="0" ref="L6:AA6">SUM(L8:L26)</f>
        <v>0</v>
      </c>
      <c r="M6" s="24">
        <f t="shared" si="0"/>
        <v>2594096.5</v>
      </c>
      <c r="N6" s="24">
        <f>SUM(N8:N26)</f>
        <v>0</v>
      </c>
      <c r="O6" s="24">
        <f t="shared" si="0"/>
        <v>47917.1</v>
      </c>
      <c r="P6" s="24">
        <f t="shared" si="0"/>
        <v>0</v>
      </c>
      <c r="Q6" s="24">
        <f t="shared" si="0"/>
        <v>252410.23</v>
      </c>
      <c r="R6" s="24">
        <f t="shared" si="0"/>
        <v>0</v>
      </c>
      <c r="S6" s="24">
        <f t="shared" si="0"/>
        <v>25134.14</v>
      </c>
      <c r="T6" s="24">
        <f>SUM(T8:T26)</f>
        <v>629530.7</v>
      </c>
      <c r="U6" s="24">
        <f t="shared" si="0"/>
        <v>0</v>
      </c>
      <c r="V6" s="24">
        <f>SUM(V8:V26)</f>
        <v>0</v>
      </c>
      <c r="W6" s="24">
        <f>SUM(W8:W26)</f>
        <v>0</v>
      </c>
      <c r="X6" s="24">
        <f>SUM(X8:X26)</f>
        <v>47566.68</v>
      </c>
      <c r="Y6" s="24">
        <f>SUM(Y8:Y26)</f>
        <v>0</v>
      </c>
      <c r="Z6" s="24">
        <f t="shared" si="0"/>
        <v>22035.23</v>
      </c>
      <c r="AA6" s="24">
        <f t="shared" si="0"/>
        <v>132752.94</v>
      </c>
      <c r="AB6" s="24">
        <f>SUM(AB8:AB26)</f>
        <v>603402.99</v>
      </c>
      <c r="AC6" s="24">
        <f>SUM(AC8:AC26)</f>
        <v>0</v>
      </c>
      <c r="AD6" s="99">
        <f>SUM(AD8:AD26)</f>
        <v>32974.71999999904</v>
      </c>
    </row>
    <row r="7" spans="1:30" ht="15.75">
      <c r="A7" s="25" t="s">
        <v>5</v>
      </c>
      <c r="B7" s="25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</row>
    <row r="8" spans="1:30" ht="18" customHeight="1">
      <c r="A8" s="59" t="s">
        <v>52</v>
      </c>
      <c r="B8" s="26"/>
      <c r="C8" s="19">
        <f>E8+F8</f>
        <v>351200</v>
      </c>
      <c r="D8" s="19"/>
      <c r="E8" s="19"/>
      <c r="F8" s="19">
        <f>G8</f>
        <v>351200</v>
      </c>
      <c r="G8" s="19">
        <v>351200</v>
      </c>
      <c r="H8" s="19"/>
      <c r="I8" s="19"/>
      <c r="J8" s="19">
        <f aca="true" t="shared" si="1" ref="J8:J15">SUM(K8:AC8)</f>
        <v>351200</v>
      </c>
      <c r="K8" s="19">
        <v>270000</v>
      </c>
      <c r="L8" s="19"/>
      <c r="M8" s="89">
        <v>81200</v>
      </c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2">
        <f aca="true" t="shared" si="2" ref="AD8:AD15">B8+C8-J8</f>
        <v>0</v>
      </c>
    </row>
    <row r="9" spans="1:30" ht="21.75" customHeight="1">
      <c r="A9" s="60" t="s">
        <v>53</v>
      </c>
      <c r="B9" s="53" t="s">
        <v>73</v>
      </c>
      <c r="C9" s="19">
        <f>E9+F9+I9</f>
        <v>4570700</v>
      </c>
      <c r="D9" s="21"/>
      <c r="E9" s="21"/>
      <c r="F9" s="19">
        <f aca="true" t="shared" si="3" ref="F9:F16">G9</f>
        <v>4570700</v>
      </c>
      <c r="G9" s="19">
        <v>4570700</v>
      </c>
      <c r="H9" s="21"/>
      <c r="I9" s="90"/>
      <c r="J9" s="19">
        <f t="shared" si="1"/>
        <v>4580691.120000001</v>
      </c>
      <c r="K9" s="88">
        <v>2814990.22</v>
      </c>
      <c r="L9" s="21"/>
      <c r="M9" s="88">
        <v>820596.5</v>
      </c>
      <c r="N9" s="21"/>
      <c r="O9" s="88">
        <v>23077.1</v>
      </c>
      <c r="P9" s="88"/>
      <c r="Q9" s="88">
        <v>252410.23</v>
      </c>
      <c r="R9" s="21"/>
      <c r="S9" s="88">
        <v>25134.14</v>
      </c>
      <c r="T9" s="88">
        <v>106568.7</v>
      </c>
      <c r="U9" s="21"/>
      <c r="V9" s="21"/>
      <c r="W9" s="21"/>
      <c r="X9" s="21"/>
      <c r="Y9" s="21"/>
      <c r="Z9" s="88">
        <v>22035.23</v>
      </c>
      <c r="AA9" s="88">
        <v>53675.6</v>
      </c>
      <c r="AB9" s="88">
        <v>462203.4</v>
      </c>
      <c r="AC9" s="88"/>
      <c r="AD9" s="2">
        <f t="shared" si="2"/>
        <v>21378.33999999892</v>
      </c>
    </row>
    <row r="10" spans="1:30" ht="15.75" hidden="1">
      <c r="A10" s="54"/>
      <c r="B10" s="26"/>
      <c r="C10" s="19">
        <f aca="true" t="shared" si="4" ref="C10:C15">E10+F10</f>
        <v>0</v>
      </c>
      <c r="D10" s="21"/>
      <c r="E10" s="21"/>
      <c r="F10" s="19">
        <f t="shared" si="3"/>
        <v>0</v>
      </c>
      <c r="G10" s="21"/>
      <c r="H10" s="21"/>
      <c r="I10" s="21"/>
      <c r="J10" s="19">
        <f t="shared" si="1"/>
        <v>0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">
        <f t="shared" si="2"/>
        <v>0</v>
      </c>
    </row>
    <row r="11" spans="1:30" ht="15.75" hidden="1">
      <c r="A11" s="54"/>
      <c r="B11" s="26"/>
      <c r="C11" s="19">
        <f t="shared" si="4"/>
        <v>0</v>
      </c>
      <c r="D11" s="21"/>
      <c r="E11" s="21"/>
      <c r="F11" s="19">
        <f t="shared" si="3"/>
        <v>0</v>
      </c>
      <c r="G11" s="21"/>
      <c r="H11" s="21"/>
      <c r="I11" s="21"/>
      <c r="J11" s="19">
        <f t="shared" si="1"/>
        <v>0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">
        <f t="shared" si="2"/>
        <v>0</v>
      </c>
    </row>
    <row r="12" spans="1:30" ht="15.75" hidden="1">
      <c r="A12" s="54"/>
      <c r="B12" s="26"/>
      <c r="C12" s="19">
        <f t="shared" si="4"/>
        <v>0</v>
      </c>
      <c r="D12" s="21"/>
      <c r="E12" s="21"/>
      <c r="F12" s="19">
        <f t="shared" si="3"/>
        <v>0</v>
      </c>
      <c r="G12" s="21"/>
      <c r="H12" s="21"/>
      <c r="I12" s="21"/>
      <c r="J12" s="19">
        <f t="shared" si="1"/>
        <v>0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">
        <f t="shared" si="2"/>
        <v>0</v>
      </c>
    </row>
    <row r="13" spans="1:30" ht="15.75" hidden="1">
      <c r="A13" s="54"/>
      <c r="B13" s="26"/>
      <c r="C13" s="19">
        <f t="shared" si="4"/>
        <v>0</v>
      </c>
      <c r="D13" s="21"/>
      <c r="E13" s="21"/>
      <c r="F13" s="19">
        <f t="shared" si="3"/>
        <v>0</v>
      </c>
      <c r="G13" s="21"/>
      <c r="H13" s="21"/>
      <c r="I13" s="21"/>
      <c r="J13" s="19">
        <f t="shared" si="1"/>
        <v>0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">
        <f t="shared" si="2"/>
        <v>0</v>
      </c>
    </row>
    <row r="14" spans="1:30" ht="15.75" hidden="1">
      <c r="A14" s="54"/>
      <c r="B14" s="26"/>
      <c r="C14" s="19">
        <f t="shared" si="4"/>
        <v>0</v>
      </c>
      <c r="D14" s="21"/>
      <c r="E14" s="21"/>
      <c r="F14" s="19">
        <f t="shared" si="3"/>
        <v>0</v>
      </c>
      <c r="G14" s="21"/>
      <c r="H14" s="21"/>
      <c r="I14" s="21"/>
      <c r="J14" s="19">
        <f t="shared" si="1"/>
        <v>0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">
        <f t="shared" si="2"/>
        <v>0</v>
      </c>
    </row>
    <row r="15" spans="1:30" ht="15.75" hidden="1">
      <c r="A15" s="54"/>
      <c r="B15" s="53"/>
      <c r="C15" s="19">
        <f t="shared" si="4"/>
        <v>0</v>
      </c>
      <c r="D15" s="21"/>
      <c r="E15" s="21"/>
      <c r="F15" s="19">
        <f t="shared" si="3"/>
        <v>0</v>
      </c>
      <c r="G15" s="21"/>
      <c r="H15" s="21"/>
      <c r="I15" s="21"/>
      <c r="J15" s="19">
        <f t="shared" si="1"/>
        <v>0</v>
      </c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">
        <f t="shared" si="2"/>
        <v>0</v>
      </c>
    </row>
    <row r="16" spans="1:30" ht="15" hidden="1">
      <c r="A16" s="26"/>
      <c r="B16" s="26"/>
      <c r="C16" s="19"/>
      <c r="D16" s="21"/>
      <c r="E16" s="21"/>
      <c r="F16" s="19">
        <f t="shared" si="3"/>
        <v>0</v>
      </c>
      <c r="G16" s="21"/>
      <c r="H16" s="21"/>
      <c r="I16" s="21"/>
      <c r="J16" s="19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3"/>
    </row>
    <row r="17" spans="1:30" ht="15.75">
      <c r="A17" s="28" t="s">
        <v>6</v>
      </c>
      <c r="B17" s="28"/>
      <c r="C17" s="19"/>
      <c r="D17" s="21"/>
      <c r="E17" s="21"/>
      <c r="F17" s="19"/>
      <c r="G17" s="21"/>
      <c r="H17" s="21"/>
      <c r="I17" s="21"/>
      <c r="J17" s="19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3"/>
    </row>
    <row r="18" spans="1:30" ht="15.75">
      <c r="A18" s="59" t="s">
        <v>51</v>
      </c>
      <c r="B18" s="29"/>
      <c r="C18" s="19">
        <f>E18+F18</f>
        <v>1247700</v>
      </c>
      <c r="D18" s="19"/>
      <c r="E18" s="19"/>
      <c r="F18" s="19">
        <f>G18</f>
        <v>1247700</v>
      </c>
      <c r="G18" s="19">
        <v>1247700</v>
      </c>
      <c r="H18" s="19"/>
      <c r="I18" s="19"/>
      <c r="J18" s="19">
        <f>SUM(K18:AC18)</f>
        <v>1247700</v>
      </c>
      <c r="K18" s="88">
        <v>946500</v>
      </c>
      <c r="L18" s="19"/>
      <c r="M18" s="88">
        <v>285600</v>
      </c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88">
        <v>9880</v>
      </c>
      <c r="AB18" s="88">
        <v>5720</v>
      </c>
      <c r="AC18" s="19"/>
      <c r="AD18" s="2">
        <f>B18+C18-J18</f>
        <v>0</v>
      </c>
    </row>
    <row r="19" spans="1:30" ht="15.75">
      <c r="A19" s="60" t="s">
        <v>50</v>
      </c>
      <c r="B19" s="29"/>
      <c r="C19" s="19">
        <f>E19+F19</f>
        <v>6217900</v>
      </c>
      <c r="D19" s="21"/>
      <c r="E19" s="21"/>
      <c r="F19" s="19">
        <f>G19</f>
        <v>6217900</v>
      </c>
      <c r="G19" s="88">
        <v>6217900</v>
      </c>
      <c r="H19" s="21"/>
      <c r="I19" s="21"/>
      <c r="J19" s="19">
        <f>SUM(K19:AC19)</f>
        <v>6217900</v>
      </c>
      <c r="K19" s="88">
        <v>4614233.32</v>
      </c>
      <c r="L19" s="21"/>
      <c r="M19" s="88">
        <v>1406700</v>
      </c>
      <c r="N19" s="21"/>
      <c r="O19" s="88">
        <v>24840</v>
      </c>
      <c r="P19" s="21"/>
      <c r="Q19" s="21"/>
      <c r="R19" s="21"/>
      <c r="S19" s="21"/>
      <c r="T19" s="41">
        <v>18965</v>
      </c>
      <c r="U19" s="21"/>
      <c r="V19" s="21"/>
      <c r="W19" s="88"/>
      <c r="X19" s="105">
        <v>47566.68</v>
      </c>
      <c r="Y19" s="88"/>
      <c r="Z19" s="21"/>
      <c r="AA19" s="88">
        <v>69197.34</v>
      </c>
      <c r="AB19" s="88">
        <v>36397.66</v>
      </c>
      <c r="AC19" s="88"/>
      <c r="AD19" s="104">
        <f>B19+C19-J19</f>
        <v>0</v>
      </c>
    </row>
    <row r="20" spans="1:30" ht="15.75" hidden="1">
      <c r="A20" s="54" t="s">
        <v>54</v>
      </c>
      <c r="B20" s="29"/>
      <c r="C20" s="19"/>
      <c r="D20" s="21"/>
      <c r="E20" s="21"/>
      <c r="F20" s="21"/>
      <c r="G20" s="21"/>
      <c r="H20" s="21"/>
      <c r="I20" s="21"/>
      <c r="J20" s="19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3"/>
    </row>
    <row r="21" spans="1:30" ht="15.75" hidden="1">
      <c r="A21" s="54" t="s">
        <v>55</v>
      </c>
      <c r="B21" s="29"/>
      <c r="C21" s="19">
        <f>E21+F21</f>
        <v>0</v>
      </c>
      <c r="D21" s="21"/>
      <c r="E21" s="21"/>
      <c r="F21" s="87">
        <f>SUM(G21:I21)</f>
        <v>0</v>
      </c>
      <c r="G21" s="87"/>
      <c r="H21" s="21"/>
      <c r="I21" s="21"/>
      <c r="J21" s="19">
        <f>SUM(K21:AC21)</f>
        <v>0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">
        <f>B21+C21-J21</f>
        <v>0</v>
      </c>
    </row>
    <row r="22" spans="1:30" ht="15.75" hidden="1">
      <c r="A22" s="54" t="s">
        <v>56</v>
      </c>
      <c r="B22" s="29"/>
      <c r="C22" s="19">
        <f>E22+F22</f>
        <v>0</v>
      </c>
      <c r="D22" s="21"/>
      <c r="E22" s="21"/>
      <c r="F22" s="27">
        <f>SUM(G22:I22)</f>
        <v>0</v>
      </c>
      <c r="G22" s="21"/>
      <c r="H22" s="21"/>
      <c r="I22" s="21"/>
      <c r="J22" s="19">
        <f>SUM(K22:AC22)</f>
        <v>0</v>
      </c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">
        <f>B22+C22-J22</f>
        <v>0</v>
      </c>
    </row>
    <row r="23" spans="1:30" ht="33" customHeight="1">
      <c r="A23" s="30" t="s">
        <v>16</v>
      </c>
      <c r="B23" s="86" t="s">
        <v>72</v>
      </c>
      <c r="C23" s="19">
        <f>E23+F23+D23</f>
        <v>599277</v>
      </c>
      <c r="D23" s="88">
        <v>95280</v>
      </c>
      <c r="E23" s="88"/>
      <c r="F23" s="19">
        <f>SUM(G23:I23)</f>
        <v>503997</v>
      </c>
      <c r="G23" s="21">
        <v>0</v>
      </c>
      <c r="H23" s="88">
        <v>503997</v>
      </c>
      <c r="I23" s="19">
        <v>0</v>
      </c>
      <c r="J23" s="19">
        <f>SUM(K23:AC23)</f>
        <v>603078.9299999999</v>
      </c>
      <c r="K23" s="21"/>
      <c r="L23" s="21"/>
      <c r="M23" s="88"/>
      <c r="N23" s="21"/>
      <c r="O23" s="19"/>
      <c r="P23" s="21"/>
      <c r="Q23" s="21"/>
      <c r="R23" s="21"/>
      <c r="S23" s="21"/>
      <c r="T23" s="88">
        <v>503997</v>
      </c>
      <c r="U23" s="21"/>
      <c r="V23" s="21"/>
      <c r="W23" s="21"/>
      <c r="X23" s="21"/>
      <c r="Y23" s="21"/>
      <c r="Z23" s="21"/>
      <c r="AA23" s="21"/>
      <c r="AB23" s="88">
        <v>99081.93</v>
      </c>
      <c r="AC23" s="88"/>
      <c r="AD23" s="104">
        <f>B23+C23-J23</f>
        <v>11596.380000000121</v>
      </c>
    </row>
    <row r="24" spans="1:30" ht="7.5" customHeight="1" hidden="1">
      <c r="A24" s="31"/>
      <c r="B24" s="31"/>
      <c r="C24" s="19"/>
      <c r="D24" s="21"/>
      <c r="E24" s="21"/>
      <c r="F24" s="21"/>
      <c r="G24" s="21"/>
      <c r="H24" s="21"/>
      <c r="I24" s="21"/>
      <c r="J24" s="19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3"/>
    </row>
    <row r="25" spans="1:30" ht="7.5" customHeight="1" hidden="1">
      <c r="A25" s="31"/>
      <c r="B25" s="31"/>
      <c r="C25" s="19"/>
      <c r="D25" s="21"/>
      <c r="E25" s="21"/>
      <c r="F25" s="21"/>
      <c r="G25" s="21"/>
      <c r="H25" s="21"/>
      <c r="I25" s="21"/>
      <c r="J25" s="19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3"/>
    </row>
    <row r="26" spans="1:30" ht="15">
      <c r="A26" s="31"/>
      <c r="B26" s="31"/>
      <c r="C26" s="19"/>
      <c r="D26" s="21"/>
      <c r="E26" s="21"/>
      <c r="F26" s="21"/>
      <c r="G26" s="21"/>
      <c r="H26" s="21"/>
      <c r="I26" s="21"/>
      <c r="J26" s="19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3"/>
    </row>
    <row r="27" spans="1:30" ht="15">
      <c r="A27" s="49" t="s">
        <v>18</v>
      </c>
      <c r="B27" s="50"/>
      <c r="C27" s="51"/>
      <c r="D27" s="52"/>
      <c r="E27" s="52"/>
      <c r="F27" s="52"/>
      <c r="G27" s="52">
        <f>G6+G29-G23</f>
        <v>12387500</v>
      </c>
      <c r="H27" s="52">
        <f>H6+H29-H23</f>
        <v>1374851.4300000002</v>
      </c>
      <c r="I27" s="52"/>
      <c r="J27" s="52">
        <f>J6+J29-J23</f>
        <v>13772342.55</v>
      </c>
      <c r="K27" s="52">
        <f aca="true" t="shared" si="5" ref="K27:S27">K6+K29-K23</f>
        <v>8922469.57</v>
      </c>
      <c r="L27" s="52">
        <f t="shared" si="5"/>
        <v>0</v>
      </c>
      <c r="M27" s="52">
        <f t="shared" si="5"/>
        <v>2677673.8</v>
      </c>
      <c r="N27" s="52">
        <f>N6+N29-N23</f>
        <v>398785.14999999997</v>
      </c>
      <c r="O27" s="52">
        <f t="shared" si="5"/>
        <v>47917.1</v>
      </c>
      <c r="P27" s="52">
        <f>P6+P29-P23</f>
        <v>0</v>
      </c>
      <c r="Q27" s="52">
        <f t="shared" si="5"/>
        <v>252410.23</v>
      </c>
      <c r="R27" s="52">
        <f t="shared" si="5"/>
        <v>0</v>
      </c>
      <c r="S27" s="52">
        <f t="shared" si="5"/>
        <v>25134.14</v>
      </c>
      <c r="T27" s="52">
        <f>T6+T29-T23</f>
        <v>387476.45999999996</v>
      </c>
      <c r="U27" s="52">
        <f>U6+U29-U23</f>
        <v>0</v>
      </c>
      <c r="V27" s="52">
        <f>V6+V29-V23</f>
        <v>36639.9</v>
      </c>
      <c r="W27" s="52">
        <f>SUM(W6+W23)</f>
        <v>0</v>
      </c>
      <c r="X27" s="52">
        <f>SUM(X6+X23)</f>
        <v>47566.68</v>
      </c>
      <c r="Y27" s="52">
        <f>SUM(Y6+Y23)</f>
        <v>0</v>
      </c>
      <c r="Z27" s="52">
        <f>Z6+Z29-Z23</f>
        <v>22035.23</v>
      </c>
      <c r="AA27" s="52">
        <f>AA6+AA29-AA23</f>
        <v>159665.94</v>
      </c>
      <c r="AB27" s="52">
        <f>AB6+AB29-AB23</f>
        <v>645207.23</v>
      </c>
      <c r="AC27" s="52">
        <f>AC6+AC29-AC23</f>
        <v>0</v>
      </c>
      <c r="AD27" s="52">
        <f>AD6+AD29-AD23</f>
        <v>21378.33999999892</v>
      </c>
    </row>
    <row r="28" spans="1:30" ht="20.25" customHeight="1">
      <c r="A28" s="32" t="s">
        <v>15</v>
      </c>
      <c r="B28" s="32"/>
      <c r="C28" s="19">
        <f>E28+F28</f>
        <v>1493745.8</v>
      </c>
      <c r="D28" s="21"/>
      <c r="E28" s="21"/>
      <c r="F28" s="19">
        <f>SUM(G28:I28)</f>
        <v>1493745.8</v>
      </c>
      <c r="G28" s="21"/>
      <c r="H28" s="92">
        <f>1015600+40000-151200+104000+120000+25000+22000+16660+50000+62340+24575+18000+97165.8+50000-395</f>
        <v>1493745.8</v>
      </c>
      <c r="I28" s="21"/>
      <c r="J28" s="19">
        <f>SUM(K28:AC28)</f>
        <v>1493745.7999999998</v>
      </c>
      <c r="K28" s="21">
        <v>310000</v>
      </c>
      <c r="L28" s="90"/>
      <c r="M28" s="21">
        <v>90000</v>
      </c>
      <c r="N28" s="90">
        <f>242747.64+11000+1000+30000+97165.8+30000</f>
        <v>411913.44</v>
      </c>
      <c r="O28" s="21"/>
      <c r="P28" s="21"/>
      <c r="Q28" s="21"/>
      <c r="R28" s="21"/>
      <c r="S28" s="91"/>
      <c r="T28" s="90">
        <f>63600+100000+24575+62340+10460+6200-395</f>
        <v>266780</v>
      </c>
      <c r="U28" s="90"/>
      <c r="V28" s="90">
        <v>75000</v>
      </c>
      <c r="W28" s="90">
        <f>122252.36+11000-1000+20000+20000</f>
        <v>172252.36</v>
      </c>
      <c r="X28" s="90"/>
      <c r="Y28" s="90"/>
      <c r="Z28" s="21"/>
      <c r="AA28" s="90">
        <v>26913</v>
      </c>
      <c r="AB28" s="90">
        <f>25800+4000+120000-20203+18000-6710</f>
        <v>140887</v>
      </c>
      <c r="AC28" s="90"/>
      <c r="AD28" s="3"/>
    </row>
    <row r="29" spans="1:30" ht="31.5" customHeight="1">
      <c r="A29" s="33" t="s">
        <v>4</v>
      </c>
      <c r="B29" s="34">
        <f aca="true" t="shared" si="6" ref="B29:AC29">SUM(B30:B131)</f>
        <v>0</v>
      </c>
      <c r="C29" s="34">
        <f>SUM(C30:C122)</f>
        <v>1374851.4300000002</v>
      </c>
      <c r="D29" s="34">
        <f>SUM(D30:D131)</f>
        <v>0</v>
      </c>
      <c r="E29" s="34">
        <f t="shared" si="6"/>
        <v>0</v>
      </c>
      <c r="F29" s="34">
        <f>SUM(F30:F122)</f>
        <v>1374851.4300000002</v>
      </c>
      <c r="G29" s="34">
        <f t="shared" si="6"/>
        <v>0</v>
      </c>
      <c r="H29" s="34">
        <f>SUM(H30:H131)</f>
        <v>1374851.4300000002</v>
      </c>
      <c r="I29" s="34">
        <f t="shared" si="6"/>
        <v>0</v>
      </c>
      <c r="J29" s="34">
        <f t="shared" si="6"/>
        <v>1374851.4300000002</v>
      </c>
      <c r="K29" s="34">
        <f t="shared" si="6"/>
        <v>276746.03</v>
      </c>
      <c r="L29" s="34">
        <f>SUM(L30:L131)</f>
        <v>0</v>
      </c>
      <c r="M29" s="34">
        <f t="shared" si="6"/>
        <v>83577.3</v>
      </c>
      <c r="N29" s="34">
        <f>SUM(N30:N131)</f>
        <v>398785.14999999997</v>
      </c>
      <c r="O29" s="34">
        <f t="shared" si="6"/>
        <v>0</v>
      </c>
      <c r="P29" s="34">
        <f t="shared" si="6"/>
        <v>0</v>
      </c>
      <c r="Q29" s="34">
        <f t="shared" si="6"/>
        <v>0</v>
      </c>
      <c r="R29" s="34">
        <f t="shared" si="6"/>
        <v>0</v>
      </c>
      <c r="S29" s="34">
        <f t="shared" si="6"/>
        <v>0</v>
      </c>
      <c r="T29" s="34">
        <f>SUM(T30:T131)</f>
        <v>261942.76</v>
      </c>
      <c r="U29" s="34">
        <f t="shared" si="6"/>
        <v>0</v>
      </c>
      <c r="V29" s="34">
        <f>SUM(V30:V131)</f>
        <v>36639.9</v>
      </c>
      <c r="W29" s="34">
        <f>SUM(W30:W131)</f>
        <v>149361.12</v>
      </c>
      <c r="X29" s="34">
        <f>SUM(X30:X131)</f>
        <v>0</v>
      </c>
      <c r="Y29" s="34">
        <f>SUM(Y30:Y131)</f>
        <v>0</v>
      </c>
      <c r="Z29" s="34">
        <f t="shared" si="6"/>
        <v>0</v>
      </c>
      <c r="AA29" s="34">
        <f t="shared" si="6"/>
        <v>26913</v>
      </c>
      <c r="AB29" s="34">
        <f>SUM(AB30:AB131)</f>
        <v>140886.16999999998</v>
      </c>
      <c r="AC29" s="34">
        <f t="shared" si="6"/>
        <v>0</v>
      </c>
      <c r="AD29" s="34">
        <f>SUM(AD30:AD131)</f>
        <v>0</v>
      </c>
    </row>
    <row r="30" spans="1:30" ht="16.5" thickBot="1">
      <c r="A30" s="35" t="s">
        <v>7</v>
      </c>
      <c r="B30" s="35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</row>
    <row r="31" spans="1:30" ht="16.5" thickBot="1">
      <c r="A31" s="4" t="s">
        <v>74</v>
      </c>
      <c r="B31" s="36"/>
      <c r="C31" s="19"/>
      <c r="D31" s="21"/>
      <c r="E31" s="21"/>
      <c r="F31" s="19"/>
      <c r="G31" s="21"/>
      <c r="H31" s="21"/>
      <c r="I31" s="21"/>
      <c r="J31" s="19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">
        <f>B31+C31-J31</f>
        <v>0</v>
      </c>
    </row>
    <row r="32" spans="1:30" ht="16.5" thickBot="1">
      <c r="A32" s="6" t="s">
        <v>78</v>
      </c>
      <c r="B32" s="37"/>
      <c r="C32" s="19">
        <f>E32+F32</f>
        <v>43800</v>
      </c>
      <c r="D32" s="21"/>
      <c r="E32" s="21"/>
      <c r="F32" s="19">
        <f>SUM(G32:I32)</f>
        <v>43800</v>
      </c>
      <c r="G32" s="21"/>
      <c r="H32" s="91">
        <v>43800</v>
      </c>
      <c r="I32" s="21"/>
      <c r="J32" s="19">
        <f>SUM(K32:AC32)</f>
        <v>43800</v>
      </c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91">
        <v>43800</v>
      </c>
      <c r="AC32" s="91"/>
      <c r="AD32" s="2">
        <f>B32+C32-J32</f>
        <v>0</v>
      </c>
    </row>
    <row r="33" spans="1:30" ht="16.5" thickBot="1">
      <c r="A33" s="4" t="s">
        <v>75</v>
      </c>
      <c r="B33" s="36"/>
      <c r="C33" s="19"/>
      <c r="D33" s="21"/>
      <c r="E33" s="21"/>
      <c r="F33" s="19"/>
      <c r="G33" s="21"/>
      <c r="H33" s="21"/>
      <c r="I33" s="21"/>
      <c r="J33" s="19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">
        <f>B33+C33-J33</f>
        <v>0</v>
      </c>
    </row>
    <row r="34" spans="1:30" ht="16.5" thickBot="1">
      <c r="A34" s="61" t="s">
        <v>79</v>
      </c>
      <c r="B34" s="37"/>
      <c r="C34" s="19">
        <f>E34+F34</f>
        <v>36639.9</v>
      </c>
      <c r="D34" s="21"/>
      <c r="E34" s="21"/>
      <c r="F34" s="19">
        <f>SUM(G34:I34)</f>
        <v>36639.9</v>
      </c>
      <c r="G34" s="21"/>
      <c r="H34" s="88">
        <v>36639.9</v>
      </c>
      <c r="I34" s="21"/>
      <c r="J34" s="19">
        <f>SUM(K34:AC34)</f>
        <v>36639.9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88"/>
      <c r="V34" s="88">
        <v>36639.9</v>
      </c>
      <c r="W34" s="88"/>
      <c r="X34" s="88"/>
      <c r="Y34" s="88"/>
      <c r="Z34" s="21"/>
      <c r="AA34" s="21"/>
      <c r="AB34" s="21"/>
      <c r="AC34" s="21"/>
      <c r="AD34" s="45">
        <f>F34-J34+B34</f>
        <v>0</v>
      </c>
    </row>
    <row r="35" spans="1:30" ht="16.5" hidden="1" thickBot="1">
      <c r="A35" s="4" t="s">
        <v>23</v>
      </c>
      <c r="B35" s="36"/>
      <c r="C35" s="19"/>
      <c r="D35" s="21"/>
      <c r="E35" s="21"/>
      <c r="F35" s="19"/>
      <c r="G35" s="21"/>
      <c r="H35" s="21"/>
      <c r="I35" s="21"/>
      <c r="J35" s="19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">
        <f>B35+C35-J35</f>
        <v>0</v>
      </c>
    </row>
    <row r="36" spans="1:30" ht="15.75" hidden="1">
      <c r="A36" s="6" t="s">
        <v>46</v>
      </c>
      <c r="B36" s="56"/>
      <c r="C36" s="43">
        <f>E36+F36</f>
        <v>0</v>
      </c>
      <c r="D36" s="44"/>
      <c r="E36" s="44"/>
      <c r="F36" s="43">
        <f>SUM(G36:I36)</f>
        <v>0</v>
      </c>
      <c r="G36" s="44"/>
      <c r="H36" s="44"/>
      <c r="I36" s="44"/>
      <c r="J36" s="43">
        <f>SUM(K36:AC36)</f>
        <v>0</v>
      </c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45">
        <f>F36-J36</f>
        <v>0</v>
      </c>
    </row>
    <row r="37" spans="1:30" ht="16.5" thickBot="1">
      <c r="A37" s="6"/>
      <c r="B37" s="37"/>
      <c r="C37" s="43">
        <f>E37+F37</f>
        <v>0</v>
      </c>
      <c r="D37" s="44"/>
      <c r="E37" s="44"/>
      <c r="F37" s="43">
        <f>SUM(G37:I37)</f>
        <v>0</v>
      </c>
      <c r="G37" s="44"/>
      <c r="H37" s="44"/>
      <c r="I37" s="44"/>
      <c r="J37" s="43">
        <f>SUM(K37:AC37)</f>
        <v>0</v>
      </c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45">
        <f aca="true" t="shared" si="7" ref="AD37:AD57">B37+C37-J37</f>
        <v>0</v>
      </c>
    </row>
    <row r="38" spans="1:30" ht="16.5" thickBot="1">
      <c r="A38" s="4" t="s">
        <v>76</v>
      </c>
      <c r="B38" s="36"/>
      <c r="C38" s="43"/>
      <c r="D38" s="44"/>
      <c r="E38" s="44"/>
      <c r="F38" s="43"/>
      <c r="G38" s="44"/>
      <c r="H38" s="44"/>
      <c r="I38" s="44"/>
      <c r="J38" s="43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">
        <f t="shared" si="7"/>
        <v>0</v>
      </c>
    </row>
    <row r="39" spans="1:30" ht="16.5" thickBot="1">
      <c r="A39" s="6" t="s">
        <v>80</v>
      </c>
      <c r="B39" s="37"/>
      <c r="C39" s="19">
        <f>E39+F39</f>
        <v>450980.47</v>
      </c>
      <c r="D39" s="21"/>
      <c r="E39" s="21"/>
      <c r="F39" s="43">
        <f>SUM(G39:I39)</f>
        <v>450980.47</v>
      </c>
      <c r="G39" s="21"/>
      <c r="H39" s="88">
        <v>450980.47</v>
      </c>
      <c r="I39" s="21"/>
      <c r="J39" s="19">
        <f>SUM(K39:AC39)</f>
        <v>450980.47</v>
      </c>
      <c r="K39" s="21"/>
      <c r="L39" s="88"/>
      <c r="M39" s="21"/>
      <c r="N39" s="88">
        <v>301619.35</v>
      </c>
      <c r="O39" s="21"/>
      <c r="P39" s="21"/>
      <c r="Q39" s="21"/>
      <c r="R39" s="21"/>
      <c r="S39" s="21"/>
      <c r="T39" s="21"/>
      <c r="U39" s="90"/>
      <c r="V39" s="90"/>
      <c r="W39" s="90">
        <v>149361.12</v>
      </c>
      <c r="X39" s="90"/>
      <c r="Y39" s="90"/>
      <c r="Z39" s="21"/>
      <c r="AA39" s="21"/>
      <c r="AB39" s="21"/>
      <c r="AC39" s="21"/>
      <c r="AD39" s="2">
        <f t="shared" si="7"/>
        <v>0</v>
      </c>
    </row>
    <row r="40" spans="1:30" ht="15.75">
      <c r="A40" s="55" t="s">
        <v>66</v>
      </c>
      <c r="B40" s="46"/>
      <c r="C40" s="43"/>
      <c r="D40" s="44"/>
      <c r="E40" s="44"/>
      <c r="F40" s="43"/>
      <c r="G40" s="44"/>
      <c r="H40" s="44"/>
      <c r="I40" s="44"/>
      <c r="J40" s="43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5">
        <f t="shared" si="7"/>
        <v>0</v>
      </c>
    </row>
    <row r="41" spans="1:30" ht="16.5" customHeight="1" thickBot="1">
      <c r="A41" s="8" t="s">
        <v>85</v>
      </c>
      <c r="B41" s="47"/>
      <c r="C41" s="43">
        <f>E41+F41</f>
        <v>119999.17</v>
      </c>
      <c r="D41" s="44"/>
      <c r="E41" s="44"/>
      <c r="F41" s="43">
        <f>SUM(G41:I41)</f>
        <v>119999.17</v>
      </c>
      <c r="G41" s="44"/>
      <c r="H41" s="43">
        <v>119999.17</v>
      </c>
      <c r="I41" s="44"/>
      <c r="J41" s="43">
        <f>SUM(K41:AC41)</f>
        <v>119999.17</v>
      </c>
      <c r="K41" s="44"/>
      <c r="L41" s="44"/>
      <c r="M41" s="44"/>
      <c r="N41" s="44"/>
      <c r="O41" s="44"/>
      <c r="P41" s="44"/>
      <c r="Q41" s="44"/>
      <c r="R41" s="44"/>
      <c r="S41" s="101"/>
      <c r="T41" s="101"/>
      <c r="U41" s="44"/>
      <c r="V41" s="44"/>
      <c r="W41" s="44"/>
      <c r="X41" s="44"/>
      <c r="Y41" s="44"/>
      <c r="Z41" s="44"/>
      <c r="AA41" s="107">
        <v>26913</v>
      </c>
      <c r="AB41" s="107">
        <v>93086.17</v>
      </c>
      <c r="AC41" s="44"/>
      <c r="AD41" s="45">
        <f t="shared" si="7"/>
        <v>0</v>
      </c>
    </row>
    <row r="42" spans="1:30" ht="15.75">
      <c r="A42" s="55" t="s">
        <v>77</v>
      </c>
      <c r="B42" s="46"/>
      <c r="C42" s="43"/>
      <c r="D42" s="44"/>
      <c r="E42" s="44"/>
      <c r="F42" s="43"/>
      <c r="G42" s="44"/>
      <c r="H42" s="44"/>
      <c r="I42" s="44"/>
      <c r="J42" s="43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5">
        <f>B42+C42-J42</f>
        <v>0</v>
      </c>
    </row>
    <row r="43" spans="1:30" ht="16.5" customHeight="1" thickBot="1">
      <c r="A43" s="8" t="s">
        <v>68</v>
      </c>
      <c r="B43" s="47"/>
      <c r="C43" s="43">
        <f>E43+F43</f>
        <v>360323.33</v>
      </c>
      <c r="D43" s="44"/>
      <c r="E43" s="44"/>
      <c r="F43" s="43">
        <f>SUM(G43:I43)</f>
        <v>360323.33</v>
      </c>
      <c r="G43" s="44"/>
      <c r="H43" s="43">
        <v>360323.33</v>
      </c>
      <c r="I43" s="44"/>
      <c r="J43" s="43">
        <f>SUM(K43:AC43)</f>
        <v>360323.33</v>
      </c>
      <c r="K43" s="102">
        <v>276746.03</v>
      </c>
      <c r="L43" s="44"/>
      <c r="M43" s="101">
        <v>83577.3</v>
      </c>
      <c r="N43" s="44"/>
      <c r="O43" s="44"/>
      <c r="P43" s="44"/>
      <c r="Q43" s="44"/>
      <c r="R43" s="44"/>
      <c r="S43" s="101"/>
      <c r="T43" s="101"/>
      <c r="U43" s="44"/>
      <c r="V43" s="44"/>
      <c r="W43" s="44"/>
      <c r="X43" s="44"/>
      <c r="Y43" s="44"/>
      <c r="Z43" s="44"/>
      <c r="AA43" s="44"/>
      <c r="AB43" s="44"/>
      <c r="AC43" s="44"/>
      <c r="AD43" s="45">
        <f>B43+C43-J43</f>
        <v>0</v>
      </c>
    </row>
    <row r="44" spans="1:30" ht="15.75">
      <c r="A44" s="55" t="s">
        <v>86</v>
      </c>
      <c r="B44" s="46"/>
      <c r="C44" s="43"/>
      <c r="D44" s="44"/>
      <c r="E44" s="44"/>
      <c r="F44" s="43"/>
      <c r="G44" s="44"/>
      <c r="H44" s="44"/>
      <c r="I44" s="44"/>
      <c r="J44" s="43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5">
        <f>B44+C44-J44</f>
        <v>0</v>
      </c>
    </row>
    <row r="45" spans="1:30" ht="16.5" customHeight="1">
      <c r="A45" s="8" t="s">
        <v>87</v>
      </c>
      <c r="B45" s="47"/>
      <c r="C45" s="43">
        <f>E45+F45</f>
        <v>4000</v>
      </c>
      <c r="D45" s="44"/>
      <c r="E45" s="44"/>
      <c r="F45" s="43">
        <f>SUM(G45:I45)</f>
        <v>4000</v>
      </c>
      <c r="G45" s="44"/>
      <c r="H45" s="43">
        <v>4000</v>
      </c>
      <c r="I45" s="44"/>
      <c r="J45" s="43">
        <f>SUM(K45:AC45)</f>
        <v>4000</v>
      </c>
      <c r="K45" s="102"/>
      <c r="L45" s="44"/>
      <c r="M45" s="101"/>
      <c r="N45" s="44"/>
      <c r="O45" s="44"/>
      <c r="P45" s="44"/>
      <c r="Q45" s="44"/>
      <c r="R45" s="44"/>
      <c r="S45" s="101"/>
      <c r="T45" s="101"/>
      <c r="U45" s="44"/>
      <c r="V45" s="44"/>
      <c r="W45" s="44"/>
      <c r="X45" s="44"/>
      <c r="Y45" s="44"/>
      <c r="Z45" s="44"/>
      <c r="AA45" s="44"/>
      <c r="AB45" s="107">
        <v>4000</v>
      </c>
      <c r="AC45" s="44"/>
      <c r="AD45" s="45">
        <f>B45+C45-J45</f>
        <v>0</v>
      </c>
    </row>
    <row r="46" spans="1:30" ht="11.25" customHeight="1">
      <c r="A46" s="48"/>
      <c r="B46" s="47"/>
      <c r="C46" s="43">
        <f>E46+F46</f>
        <v>0</v>
      </c>
      <c r="D46" s="44"/>
      <c r="E46" s="44"/>
      <c r="F46" s="43">
        <f>SUM(G46:I46)</f>
        <v>0</v>
      </c>
      <c r="G46" s="44"/>
      <c r="H46" s="44"/>
      <c r="I46" s="44"/>
      <c r="J46" s="43">
        <f>SUM(K46:AC46)</f>
        <v>0</v>
      </c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5">
        <f t="shared" si="7"/>
        <v>0</v>
      </c>
    </row>
    <row r="47" spans="1:30" ht="15.75" hidden="1">
      <c r="A47" s="5"/>
      <c r="B47" s="36"/>
      <c r="C47" s="19"/>
      <c r="D47" s="21"/>
      <c r="E47" s="21"/>
      <c r="F47" s="19"/>
      <c r="G47" s="21"/>
      <c r="H47" s="21"/>
      <c r="I47" s="21"/>
      <c r="J47" s="19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">
        <f t="shared" si="7"/>
        <v>0</v>
      </c>
    </row>
    <row r="48" spans="1:30" ht="15.75" hidden="1">
      <c r="A48" s="57"/>
      <c r="B48" s="37"/>
      <c r="C48" s="19">
        <f>E48+F48</f>
        <v>0</v>
      </c>
      <c r="D48" s="21"/>
      <c r="E48" s="21"/>
      <c r="F48" s="19">
        <f>SUM(G48:I48)</f>
        <v>0</v>
      </c>
      <c r="G48" s="21"/>
      <c r="H48" s="21"/>
      <c r="I48" s="21"/>
      <c r="J48" s="19">
        <f>SUM(K48:AC48)</f>
        <v>0</v>
      </c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">
        <f t="shared" si="7"/>
        <v>0</v>
      </c>
    </row>
    <row r="49" spans="1:30" ht="15.75" hidden="1">
      <c r="A49" s="5"/>
      <c r="B49" s="38"/>
      <c r="C49" s="19"/>
      <c r="D49" s="21"/>
      <c r="E49" s="21"/>
      <c r="F49" s="19"/>
      <c r="G49" s="21"/>
      <c r="H49" s="21"/>
      <c r="I49" s="21"/>
      <c r="J49" s="19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">
        <f t="shared" si="7"/>
        <v>0</v>
      </c>
    </row>
    <row r="50" spans="1:30" ht="15.75" hidden="1">
      <c r="A50" s="57"/>
      <c r="B50" s="37"/>
      <c r="C50" s="19">
        <f>E50+F50</f>
        <v>0</v>
      </c>
      <c r="D50" s="21"/>
      <c r="E50" s="21"/>
      <c r="F50" s="19">
        <f>SUM(G50:I50)</f>
        <v>0</v>
      </c>
      <c r="G50" s="21"/>
      <c r="H50" s="21"/>
      <c r="I50" s="21"/>
      <c r="J50" s="19">
        <f>SUM(K50:AC50)</f>
        <v>0</v>
      </c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">
        <f t="shared" si="7"/>
        <v>0</v>
      </c>
    </row>
    <row r="51" spans="1:30" ht="15" hidden="1">
      <c r="A51" s="38"/>
      <c r="B51" s="38"/>
      <c r="C51" s="19"/>
      <c r="D51" s="21"/>
      <c r="E51" s="21"/>
      <c r="F51" s="19"/>
      <c r="G51" s="21"/>
      <c r="H51" s="21"/>
      <c r="I51" s="21"/>
      <c r="J51" s="19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">
        <f t="shared" si="7"/>
        <v>0</v>
      </c>
    </row>
    <row r="52" spans="1:30" ht="15" hidden="1">
      <c r="A52" s="37"/>
      <c r="B52" s="37"/>
      <c r="C52" s="19">
        <f>E52+F52</f>
        <v>0</v>
      </c>
      <c r="D52" s="21"/>
      <c r="E52" s="21"/>
      <c r="F52" s="19">
        <f>SUM(G52:I52)</f>
        <v>0</v>
      </c>
      <c r="G52" s="21"/>
      <c r="H52" s="21"/>
      <c r="I52" s="21"/>
      <c r="J52" s="19">
        <f>SUM(K52:AC52)</f>
        <v>0</v>
      </c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">
        <f t="shared" si="7"/>
        <v>0</v>
      </c>
    </row>
    <row r="53" spans="1:30" ht="15" hidden="1">
      <c r="A53" s="38"/>
      <c r="B53" s="38"/>
      <c r="C53" s="19"/>
      <c r="D53" s="3"/>
      <c r="E53" s="3"/>
      <c r="F53" s="19"/>
      <c r="G53" s="3"/>
      <c r="H53" s="3"/>
      <c r="I53" s="3"/>
      <c r="J53" s="19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2">
        <f t="shared" si="7"/>
        <v>0</v>
      </c>
    </row>
    <row r="54" spans="1:30" ht="15" hidden="1">
      <c r="A54" s="39"/>
      <c r="B54" s="39"/>
      <c r="C54" s="19">
        <f>E54+F54</f>
        <v>0</v>
      </c>
      <c r="D54" s="3"/>
      <c r="E54" s="3"/>
      <c r="F54" s="19">
        <f>SUM(G54:I54)</f>
        <v>0</v>
      </c>
      <c r="G54" s="3"/>
      <c r="H54" s="3"/>
      <c r="I54" s="3"/>
      <c r="J54" s="19">
        <f>SUM(K54:AC54)</f>
        <v>0</v>
      </c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2">
        <f t="shared" si="7"/>
        <v>0</v>
      </c>
    </row>
    <row r="55" spans="1:30" ht="15" hidden="1">
      <c r="A55" s="39"/>
      <c r="B55" s="39"/>
      <c r="C55" s="19">
        <f>E55+F55</f>
        <v>0</v>
      </c>
      <c r="D55" s="3"/>
      <c r="E55" s="3"/>
      <c r="F55" s="19">
        <f>SUM(G55:I55)</f>
        <v>0</v>
      </c>
      <c r="G55" s="3"/>
      <c r="H55" s="3"/>
      <c r="I55" s="3"/>
      <c r="J55" s="19">
        <f>SUM(K55:AC55)</f>
        <v>0</v>
      </c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2">
        <f t="shared" si="7"/>
        <v>0</v>
      </c>
    </row>
    <row r="56" spans="1:30" ht="15" hidden="1">
      <c r="A56" s="36"/>
      <c r="B56" s="36"/>
      <c r="C56" s="19"/>
      <c r="D56" s="21"/>
      <c r="E56" s="21"/>
      <c r="F56" s="19"/>
      <c r="G56" s="21"/>
      <c r="H56" s="21"/>
      <c r="I56" s="21"/>
      <c r="J56" s="19"/>
      <c r="K56" s="21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2">
        <f t="shared" si="7"/>
        <v>0</v>
      </c>
    </row>
    <row r="57" spans="1:30" ht="15">
      <c r="A57" s="37"/>
      <c r="B57" s="37"/>
      <c r="C57" s="19">
        <f>E57+F57</f>
        <v>0</v>
      </c>
      <c r="D57" s="21"/>
      <c r="E57" s="21"/>
      <c r="F57" s="19">
        <f>SUM(G57:I57)</f>
        <v>0</v>
      </c>
      <c r="G57" s="21"/>
      <c r="H57" s="21"/>
      <c r="I57" s="21"/>
      <c r="J57" s="19">
        <f>SUM(K57:AC57)</f>
        <v>0</v>
      </c>
      <c r="K57" s="21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2">
        <f t="shared" si="7"/>
        <v>0</v>
      </c>
    </row>
    <row r="58" ht="15" hidden="1"/>
    <row r="59" ht="15" hidden="1"/>
    <row r="60" spans="1:30" ht="15.75">
      <c r="A60" s="40" t="s">
        <v>8</v>
      </c>
      <c r="B60" s="40"/>
      <c r="C60" s="19"/>
      <c r="D60" s="21"/>
      <c r="E60" s="21"/>
      <c r="F60" s="92"/>
      <c r="G60" s="21"/>
      <c r="H60" s="21"/>
      <c r="I60" s="21"/>
      <c r="J60" s="19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">
        <f aca="true" t="shared" si="8" ref="AD60:AD91">B60+C60-J60</f>
        <v>0</v>
      </c>
    </row>
    <row r="61" spans="1:30" ht="16.5" hidden="1" thickBot="1">
      <c r="A61" s="4" t="s">
        <v>24</v>
      </c>
      <c r="B61" s="38"/>
      <c r="C61" s="19"/>
      <c r="D61" s="21"/>
      <c r="E61" s="21"/>
      <c r="F61" s="19"/>
      <c r="G61" s="21"/>
      <c r="H61" s="21"/>
      <c r="I61" s="21"/>
      <c r="J61" s="19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">
        <f t="shared" si="8"/>
        <v>0</v>
      </c>
    </row>
    <row r="62" spans="1:30" ht="15.75" hidden="1">
      <c r="A62" s="7" t="s">
        <v>42</v>
      </c>
      <c r="B62" s="39"/>
      <c r="C62" s="19">
        <f aca="true" t="shared" si="9" ref="C62:C70">E62+F62</f>
        <v>0</v>
      </c>
      <c r="D62" s="21"/>
      <c r="E62" s="21"/>
      <c r="F62" s="19">
        <f>SUM(G62:I62)</f>
        <v>0</v>
      </c>
      <c r="G62" s="21"/>
      <c r="H62" s="21"/>
      <c r="I62" s="21"/>
      <c r="J62" s="19">
        <f>SUM(K62:AC62)</f>
        <v>0</v>
      </c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">
        <f t="shared" si="8"/>
        <v>0</v>
      </c>
    </row>
    <row r="63" spans="1:30" ht="9" customHeight="1" hidden="1">
      <c r="A63" s="8"/>
      <c r="B63" s="39"/>
      <c r="C63" s="19">
        <f t="shared" si="9"/>
        <v>0</v>
      </c>
      <c r="D63" s="21"/>
      <c r="E63" s="21"/>
      <c r="F63" s="19">
        <f>SUM(G63:I63)</f>
        <v>0</v>
      </c>
      <c r="G63" s="21"/>
      <c r="H63" s="21"/>
      <c r="I63" s="21"/>
      <c r="J63" s="19">
        <f>SUM(K63:AC63)</f>
        <v>0</v>
      </c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">
        <f t="shared" si="8"/>
        <v>0</v>
      </c>
    </row>
    <row r="64" spans="1:30" ht="9" customHeight="1" hidden="1" thickBot="1">
      <c r="A64" s="9"/>
      <c r="B64" s="37"/>
      <c r="C64" s="19">
        <f t="shared" si="9"/>
        <v>0</v>
      </c>
      <c r="D64" s="21"/>
      <c r="E64" s="21"/>
      <c r="F64" s="19">
        <f>SUM(G64:I64)</f>
        <v>0</v>
      </c>
      <c r="G64" s="21"/>
      <c r="H64" s="21"/>
      <c r="I64" s="21"/>
      <c r="J64" s="19">
        <f>SUM(K64:AC64)</f>
        <v>0</v>
      </c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">
        <f t="shared" si="8"/>
        <v>0</v>
      </c>
    </row>
    <row r="65" spans="1:30" ht="16.5" hidden="1" thickBot="1">
      <c r="A65" s="4" t="s">
        <v>26</v>
      </c>
      <c r="B65" s="38"/>
      <c r="C65" s="19"/>
      <c r="D65" s="3"/>
      <c r="E65" s="3"/>
      <c r="F65" s="19"/>
      <c r="G65" s="3"/>
      <c r="H65" s="3"/>
      <c r="I65" s="3"/>
      <c r="J65" s="19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2">
        <f t="shared" si="8"/>
        <v>0</v>
      </c>
    </row>
    <row r="66" spans="1:30" ht="15.75" hidden="1">
      <c r="A66" s="7" t="s">
        <v>43</v>
      </c>
      <c r="B66" s="39"/>
      <c r="C66" s="19">
        <f t="shared" si="9"/>
        <v>0</v>
      </c>
      <c r="D66" s="3"/>
      <c r="E66" s="3"/>
      <c r="F66" s="19">
        <f>SUM(G66:I66)</f>
        <v>0</v>
      </c>
      <c r="G66" s="3"/>
      <c r="H66" s="3"/>
      <c r="I66" s="3"/>
      <c r="J66" s="19">
        <f>SUM(K66:AC66)</f>
        <v>0</v>
      </c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2">
        <f t="shared" si="8"/>
        <v>0</v>
      </c>
    </row>
    <row r="67" spans="1:30" ht="10.5" customHeight="1" hidden="1">
      <c r="A67" s="7"/>
      <c r="B67" s="39"/>
      <c r="C67" s="19">
        <f t="shared" si="9"/>
        <v>0</v>
      </c>
      <c r="D67" s="3"/>
      <c r="E67" s="3"/>
      <c r="F67" s="19">
        <f>SUM(G67:I67)</f>
        <v>0</v>
      </c>
      <c r="G67" s="3"/>
      <c r="H67" s="3"/>
      <c r="I67" s="3"/>
      <c r="J67" s="19">
        <f>SUM(K67:AC67)</f>
        <v>0</v>
      </c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2">
        <f t="shared" si="8"/>
        <v>0</v>
      </c>
    </row>
    <row r="68" spans="1:30" ht="16.5" hidden="1" thickBot="1">
      <c r="A68" s="4" t="s">
        <v>27</v>
      </c>
      <c r="B68" s="38"/>
      <c r="C68" s="19"/>
      <c r="D68" s="3"/>
      <c r="E68" s="3"/>
      <c r="F68" s="19"/>
      <c r="G68" s="3"/>
      <c r="H68" s="3"/>
      <c r="I68" s="3"/>
      <c r="J68" s="19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2">
        <f t="shared" si="8"/>
        <v>0</v>
      </c>
    </row>
    <row r="69" spans="1:30" ht="15.75" hidden="1">
      <c r="A69" s="7" t="s">
        <v>28</v>
      </c>
      <c r="B69" s="39"/>
      <c r="C69" s="19">
        <f t="shared" si="9"/>
        <v>0</v>
      </c>
      <c r="D69" s="3"/>
      <c r="E69" s="3"/>
      <c r="F69" s="19">
        <f>SUM(G69:I69)</f>
        <v>0</v>
      </c>
      <c r="G69" s="3"/>
      <c r="H69" s="3"/>
      <c r="I69" s="3"/>
      <c r="J69" s="19">
        <f>SUM(K69:AC69)</f>
        <v>0</v>
      </c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2">
        <f t="shared" si="8"/>
        <v>0</v>
      </c>
    </row>
    <row r="70" spans="1:30" ht="15.75" hidden="1">
      <c r="A70" s="9"/>
      <c r="B70" s="39"/>
      <c r="C70" s="19">
        <f t="shared" si="9"/>
        <v>0</v>
      </c>
      <c r="D70" s="3"/>
      <c r="E70" s="3"/>
      <c r="F70" s="19">
        <f>SUM(G70:I70)</f>
        <v>0</v>
      </c>
      <c r="G70" s="3"/>
      <c r="H70" s="3"/>
      <c r="I70" s="3"/>
      <c r="J70" s="19">
        <f>SUM(K70:AC70)</f>
        <v>0</v>
      </c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2">
        <f t="shared" si="8"/>
        <v>0</v>
      </c>
    </row>
    <row r="71" spans="1:30" ht="16.5" hidden="1" thickBot="1">
      <c r="A71" s="4" t="s">
        <v>19</v>
      </c>
      <c r="B71" s="36"/>
      <c r="C71" s="19"/>
      <c r="D71" s="3"/>
      <c r="E71" s="3"/>
      <c r="F71" s="19"/>
      <c r="G71" s="3"/>
      <c r="H71" s="3"/>
      <c r="I71" s="3"/>
      <c r="J71" s="19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2">
        <f t="shared" si="8"/>
        <v>0</v>
      </c>
    </row>
    <row r="72" spans="1:30" ht="15.75" hidden="1">
      <c r="A72" s="7" t="s">
        <v>29</v>
      </c>
      <c r="B72" s="37"/>
      <c r="C72" s="19"/>
      <c r="D72" s="3"/>
      <c r="E72" s="3"/>
      <c r="F72" s="19">
        <f>SUM(G72:I72)</f>
        <v>0</v>
      </c>
      <c r="G72" s="3"/>
      <c r="H72" s="3"/>
      <c r="I72" s="3"/>
      <c r="J72" s="19">
        <f>SUM(K72:AC72)</f>
        <v>0</v>
      </c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2">
        <f t="shared" si="8"/>
        <v>0</v>
      </c>
    </row>
    <row r="73" spans="1:30" ht="15.75" hidden="1">
      <c r="A73" s="8"/>
      <c r="B73" s="37"/>
      <c r="C73" s="19">
        <f>E73+F73</f>
        <v>0</v>
      </c>
      <c r="D73" s="3"/>
      <c r="E73" s="3"/>
      <c r="F73" s="19">
        <f>SUM(G73:I73)</f>
        <v>0</v>
      </c>
      <c r="G73" s="3"/>
      <c r="H73" s="3"/>
      <c r="I73" s="3"/>
      <c r="J73" s="19">
        <f>SUM(K73:AC73)</f>
        <v>0</v>
      </c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2">
        <f t="shared" si="8"/>
        <v>0</v>
      </c>
    </row>
    <row r="74" spans="1:30" ht="15.75" hidden="1">
      <c r="A74" s="8"/>
      <c r="B74" s="37"/>
      <c r="C74" s="19">
        <f>E74+F74</f>
        <v>0</v>
      </c>
      <c r="D74" s="3"/>
      <c r="E74" s="3"/>
      <c r="F74" s="19">
        <f>SUM(G74:I74)</f>
        <v>0</v>
      </c>
      <c r="G74" s="3"/>
      <c r="H74" s="3"/>
      <c r="I74" s="3"/>
      <c r="J74" s="19">
        <f>SUM(K74:AC74)</f>
        <v>0</v>
      </c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2">
        <f t="shared" si="8"/>
        <v>0</v>
      </c>
    </row>
    <row r="75" spans="1:30" ht="15.75" hidden="1">
      <c r="A75" s="9"/>
      <c r="B75" s="37"/>
      <c r="C75" s="19">
        <f>E75+F75</f>
        <v>0</v>
      </c>
      <c r="D75" s="3"/>
      <c r="E75" s="3"/>
      <c r="F75" s="19">
        <f>SUM(G75:I75)</f>
        <v>0</v>
      </c>
      <c r="G75" s="3"/>
      <c r="H75" s="3"/>
      <c r="I75" s="3"/>
      <c r="J75" s="19">
        <f>SUM(K75:AC75)</f>
        <v>0</v>
      </c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2">
        <f t="shared" si="8"/>
        <v>0</v>
      </c>
    </row>
    <row r="76" spans="1:30" ht="16.5" hidden="1" thickBot="1">
      <c r="A76" s="4" t="s">
        <v>21</v>
      </c>
      <c r="B76" s="38"/>
      <c r="C76" s="19"/>
      <c r="D76" s="3"/>
      <c r="E76" s="3"/>
      <c r="F76" s="19"/>
      <c r="G76" s="3"/>
      <c r="H76" s="3"/>
      <c r="I76" s="3"/>
      <c r="J76" s="19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2">
        <f t="shared" si="8"/>
        <v>0</v>
      </c>
    </row>
    <row r="77" spans="1:30" ht="15.75" hidden="1">
      <c r="A77" s="7" t="s">
        <v>30</v>
      </c>
      <c r="B77" s="37"/>
      <c r="C77" s="19">
        <f>E77+F77</f>
        <v>0</v>
      </c>
      <c r="D77" s="3"/>
      <c r="E77" s="3"/>
      <c r="F77" s="19">
        <f>SUM(G77:I77)</f>
        <v>0</v>
      </c>
      <c r="G77" s="3"/>
      <c r="H77" s="3"/>
      <c r="I77" s="3"/>
      <c r="J77" s="19">
        <f>SUM(K77:AC77)</f>
        <v>0</v>
      </c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2">
        <f t="shared" si="8"/>
        <v>0</v>
      </c>
    </row>
    <row r="78" spans="1:30" ht="15.75" hidden="1">
      <c r="A78" s="9"/>
      <c r="B78" s="37"/>
      <c r="C78" s="19">
        <f>E78+F78</f>
        <v>0</v>
      </c>
      <c r="D78" s="3"/>
      <c r="E78" s="3"/>
      <c r="F78" s="19">
        <f>SUM(G78:I78)</f>
        <v>0</v>
      </c>
      <c r="G78" s="3"/>
      <c r="H78" s="3"/>
      <c r="I78" s="3"/>
      <c r="J78" s="19">
        <f>SUM(K78:AC78)</f>
        <v>0</v>
      </c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2">
        <f t="shared" si="8"/>
        <v>0</v>
      </c>
    </row>
    <row r="79" spans="1:30" ht="16.5" hidden="1" thickBot="1">
      <c r="A79" s="4" t="s">
        <v>22</v>
      </c>
      <c r="B79" s="38"/>
      <c r="C79" s="19"/>
      <c r="D79" s="3"/>
      <c r="E79" s="3"/>
      <c r="F79" s="19"/>
      <c r="G79" s="3"/>
      <c r="H79" s="3"/>
      <c r="I79" s="3"/>
      <c r="J79" s="19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2">
        <f t="shared" si="8"/>
        <v>0</v>
      </c>
    </row>
    <row r="80" spans="1:30" ht="15.75" hidden="1">
      <c r="A80" s="7" t="s">
        <v>31</v>
      </c>
      <c r="B80" s="39"/>
      <c r="C80" s="19">
        <f>E80+F80</f>
        <v>0</v>
      </c>
      <c r="D80" s="3"/>
      <c r="E80" s="3"/>
      <c r="F80" s="19">
        <f>SUM(G80:I80)</f>
        <v>0</v>
      </c>
      <c r="G80" s="3"/>
      <c r="H80" s="3"/>
      <c r="I80" s="3"/>
      <c r="J80" s="19">
        <f>SUM(K80:AC80)</f>
        <v>0</v>
      </c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2">
        <f t="shared" si="8"/>
        <v>0</v>
      </c>
    </row>
    <row r="81" spans="1:30" ht="15.75" hidden="1">
      <c r="A81" s="9"/>
      <c r="B81" s="37"/>
      <c r="C81" s="19">
        <f>E81+F81</f>
        <v>0</v>
      </c>
      <c r="D81" s="3"/>
      <c r="E81" s="3"/>
      <c r="F81" s="19">
        <f>SUM(G81:I81)</f>
        <v>0</v>
      </c>
      <c r="G81" s="3"/>
      <c r="H81" s="3"/>
      <c r="I81" s="3"/>
      <c r="J81" s="19">
        <f>SUM(K81:AC81)</f>
        <v>0</v>
      </c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2">
        <f t="shared" si="8"/>
        <v>0</v>
      </c>
    </row>
    <row r="82" spans="1:30" ht="16.5" hidden="1" thickBot="1">
      <c r="A82" s="4" t="s">
        <v>20</v>
      </c>
      <c r="B82" s="38"/>
      <c r="C82" s="19"/>
      <c r="D82" s="3"/>
      <c r="E82" s="3"/>
      <c r="F82" s="19"/>
      <c r="G82" s="3"/>
      <c r="H82" s="3"/>
      <c r="I82" s="3"/>
      <c r="J82" s="19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2">
        <f t="shared" si="8"/>
        <v>0</v>
      </c>
    </row>
    <row r="83" spans="1:30" ht="15.75" hidden="1">
      <c r="A83" s="7" t="s">
        <v>32</v>
      </c>
      <c r="B83" s="37"/>
      <c r="C83" s="19">
        <f>E83+F83</f>
        <v>0</v>
      </c>
      <c r="D83" s="3"/>
      <c r="E83" s="3"/>
      <c r="F83" s="19">
        <f>SUM(G83:I83)</f>
        <v>0</v>
      </c>
      <c r="G83" s="3"/>
      <c r="H83" s="3"/>
      <c r="I83" s="3"/>
      <c r="J83" s="19">
        <f>SUM(K83:AC83)</f>
        <v>0</v>
      </c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2">
        <f t="shared" si="8"/>
        <v>0</v>
      </c>
    </row>
    <row r="84" spans="1:30" ht="15.75" hidden="1">
      <c r="A84" s="9"/>
      <c r="B84" s="37"/>
      <c r="C84" s="19">
        <f>E84+F84</f>
        <v>0</v>
      </c>
      <c r="D84" s="3"/>
      <c r="E84" s="3"/>
      <c r="F84" s="19">
        <f>SUM(G84:I84)</f>
        <v>0</v>
      </c>
      <c r="G84" s="3"/>
      <c r="H84" s="3"/>
      <c r="I84" s="3"/>
      <c r="J84" s="19">
        <f>SUM(K84:AC84)</f>
        <v>0</v>
      </c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2">
        <f t="shared" si="8"/>
        <v>0</v>
      </c>
    </row>
    <row r="85" spans="1:30" ht="16.5" hidden="1" thickBot="1">
      <c r="A85" s="4" t="s">
        <v>33</v>
      </c>
      <c r="B85" s="38"/>
      <c r="C85" s="19"/>
      <c r="D85" s="3"/>
      <c r="E85" s="3"/>
      <c r="F85" s="19"/>
      <c r="G85" s="3"/>
      <c r="H85" s="3"/>
      <c r="I85" s="3"/>
      <c r="J85" s="19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2">
        <f t="shared" si="8"/>
        <v>0</v>
      </c>
    </row>
    <row r="86" spans="1:30" ht="15.75" hidden="1">
      <c r="A86" s="6" t="s">
        <v>34</v>
      </c>
      <c r="B86" s="37"/>
      <c r="C86" s="19">
        <f>E86+F86</f>
        <v>0</v>
      </c>
      <c r="D86" s="3"/>
      <c r="E86" s="3"/>
      <c r="F86" s="19">
        <f>SUM(G86:I86)</f>
        <v>0</v>
      </c>
      <c r="G86" s="3"/>
      <c r="H86" s="3"/>
      <c r="I86" s="3"/>
      <c r="J86" s="19">
        <f>SUM(K86:AC86)</f>
        <v>0</v>
      </c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2">
        <f t="shared" si="8"/>
        <v>0</v>
      </c>
    </row>
    <row r="87" spans="1:30" ht="16.5" hidden="1" thickBot="1">
      <c r="A87" s="4" t="s">
        <v>35</v>
      </c>
      <c r="B87" s="36"/>
      <c r="C87" s="19"/>
      <c r="D87" s="3"/>
      <c r="E87" s="3"/>
      <c r="F87" s="19"/>
      <c r="G87" s="3"/>
      <c r="H87" s="3"/>
      <c r="I87" s="3"/>
      <c r="J87" s="19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2">
        <f t="shared" si="8"/>
        <v>0</v>
      </c>
    </row>
    <row r="88" spans="1:30" ht="15.75" hidden="1">
      <c r="A88" s="6" t="s">
        <v>36</v>
      </c>
      <c r="B88" s="37"/>
      <c r="C88" s="19">
        <f>E88+F88</f>
        <v>0</v>
      </c>
      <c r="D88" s="3"/>
      <c r="E88" s="3"/>
      <c r="F88" s="19">
        <f>SUM(G88:I88)</f>
        <v>0</v>
      </c>
      <c r="G88" s="3"/>
      <c r="H88" s="3"/>
      <c r="I88" s="3"/>
      <c r="J88" s="19">
        <f>SUM(K88:AC88)</f>
        <v>0</v>
      </c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2">
        <f t="shared" si="8"/>
        <v>0</v>
      </c>
    </row>
    <row r="89" spans="1:30" ht="15.75" hidden="1">
      <c r="A89" s="5" t="s">
        <v>27</v>
      </c>
      <c r="B89" s="38"/>
      <c r="C89" s="19"/>
      <c r="D89" s="3"/>
      <c r="E89" s="3"/>
      <c r="F89" s="19"/>
      <c r="G89" s="3"/>
      <c r="H89" s="3"/>
      <c r="I89" s="3"/>
      <c r="J89" s="19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2">
        <f t="shared" si="8"/>
        <v>0</v>
      </c>
    </row>
    <row r="90" spans="1:30" ht="15.75" hidden="1">
      <c r="A90" s="8" t="s">
        <v>44</v>
      </c>
      <c r="B90" s="39"/>
      <c r="C90" s="19">
        <f>E90+F90</f>
        <v>0</v>
      </c>
      <c r="D90" s="3"/>
      <c r="E90" s="3"/>
      <c r="F90" s="19">
        <f>SUM(G90:I90)</f>
        <v>0</v>
      </c>
      <c r="G90" s="3"/>
      <c r="H90" s="3"/>
      <c r="I90" s="3"/>
      <c r="J90" s="19">
        <f>SUM(K90:AC90)</f>
        <v>0</v>
      </c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2">
        <f t="shared" si="8"/>
        <v>0</v>
      </c>
    </row>
    <row r="91" spans="1:30" ht="10.5" customHeight="1" hidden="1" thickBot="1">
      <c r="A91" s="8"/>
      <c r="B91" s="39"/>
      <c r="C91" s="19">
        <f>E91+F91</f>
        <v>0</v>
      </c>
      <c r="D91" s="3"/>
      <c r="E91" s="3"/>
      <c r="F91" s="19">
        <f>SUM(G91:I91)</f>
        <v>0</v>
      </c>
      <c r="G91" s="3"/>
      <c r="H91" s="3"/>
      <c r="I91" s="3"/>
      <c r="J91" s="19">
        <f>SUM(K91:AC91)</f>
        <v>0</v>
      </c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2">
        <f t="shared" si="8"/>
        <v>0</v>
      </c>
    </row>
    <row r="92" spans="1:30" ht="15.75" hidden="1">
      <c r="A92" s="5" t="s">
        <v>37</v>
      </c>
      <c r="B92" s="38"/>
      <c r="C92" s="19"/>
      <c r="D92" s="3"/>
      <c r="E92" s="3"/>
      <c r="F92" s="19"/>
      <c r="G92" s="3"/>
      <c r="H92" s="3"/>
      <c r="I92" s="3"/>
      <c r="J92" s="19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2">
        <f aca="true" t="shared" si="10" ref="AD92:AD117">B92+C92-J92</f>
        <v>0</v>
      </c>
    </row>
    <row r="93" spans="1:30" ht="15.75" hidden="1">
      <c r="A93" s="8" t="s">
        <v>38</v>
      </c>
      <c r="B93" s="39"/>
      <c r="C93" s="19">
        <f>E93+F93</f>
        <v>0</v>
      </c>
      <c r="D93" s="3"/>
      <c r="E93" s="3"/>
      <c r="F93" s="19">
        <f>SUM(G93:I93)</f>
        <v>0</v>
      </c>
      <c r="G93" s="3"/>
      <c r="H93" s="3"/>
      <c r="I93" s="3"/>
      <c r="J93" s="19">
        <f>SUM(K93:AC93)</f>
        <v>0</v>
      </c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2">
        <f t="shared" si="10"/>
        <v>0</v>
      </c>
    </row>
    <row r="94" spans="1:30" ht="15.75" hidden="1">
      <c r="A94" s="42"/>
      <c r="B94" s="39"/>
      <c r="C94" s="19">
        <f>E94+F94</f>
        <v>0</v>
      </c>
      <c r="D94" s="3"/>
      <c r="E94" s="3"/>
      <c r="F94" s="19">
        <f>SUM(G94:I94)</f>
        <v>0</v>
      </c>
      <c r="G94" s="3"/>
      <c r="H94" s="3"/>
      <c r="I94" s="3"/>
      <c r="J94" s="19">
        <f>SUM(K94:AC94)</f>
        <v>0</v>
      </c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2">
        <f t="shared" si="10"/>
        <v>0</v>
      </c>
    </row>
    <row r="95" spans="1:30" ht="15.75" hidden="1">
      <c r="A95" s="42"/>
      <c r="B95" s="39"/>
      <c r="C95" s="19">
        <f>E95+F95</f>
        <v>0</v>
      </c>
      <c r="D95" s="3"/>
      <c r="E95" s="3"/>
      <c r="F95" s="19">
        <f>SUM(G95:I95)</f>
        <v>0</v>
      </c>
      <c r="G95" s="3"/>
      <c r="H95" s="3"/>
      <c r="I95" s="3"/>
      <c r="J95" s="19">
        <f>SUM(K95:AC95)</f>
        <v>0</v>
      </c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2">
        <f t="shared" si="10"/>
        <v>0</v>
      </c>
    </row>
    <row r="96" spans="1:30" ht="15.75" hidden="1">
      <c r="A96" s="5" t="s">
        <v>39</v>
      </c>
      <c r="B96" s="38"/>
      <c r="C96" s="19"/>
      <c r="D96" s="3"/>
      <c r="E96" s="3"/>
      <c r="F96" s="19"/>
      <c r="G96" s="3"/>
      <c r="H96" s="3"/>
      <c r="I96" s="3"/>
      <c r="J96" s="19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2">
        <f t="shared" si="10"/>
        <v>0</v>
      </c>
    </row>
    <row r="97" spans="1:30" ht="15.75" hidden="1">
      <c r="A97" s="8" t="s">
        <v>40</v>
      </c>
      <c r="B97" s="37"/>
      <c r="C97" s="19">
        <f>E97+F97</f>
        <v>0</v>
      </c>
      <c r="D97" s="3"/>
      <c r="E97" s="3"/>
      <c r="F97" s="19">
        <f>SUM(G97:I97)</f>
        <v>0</v>
      </c>
      <c r="G97" s="3"/>
      <c r="H97" s="3"/>
      <c r="I97" s="3"/>
      <c r="J97" s="19">
        <f>SUM(K97:AC97)</f>
        <v>0</v>
      </c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2">
        <f t="shared" si="10"/>
        <v>0</v>
      </c>
    </row>
    <row r="98" spans="1:30" ht="16.5" hidden="1" thickBot="1">
      <c r="A98" s="4" t="s">
        <v>41</v>
      </c>
      <c r="B98" s="38"/>
      <c r="C98" s="19"/>
      <c r="D98" s="3"/>
      <c r="E98" s="3"/>
      <c r="F98" s="19"/>
      <c r="G98" s="3"/>
      <c r="H98" s="3"/>
      <c r="I98" s="3"/>
      <c r="J98" s="19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2">
        <f t="shared" si="10"/>
        <v>0</v>
      </c>
    </row>
    <row r="99" spans="1:30" ht="15.75" hidden="1">
      <c r="A99" s="6" t="s">
        <v>25</v>
      </c>
      <c r="B99" s="37"/>
      <c r="C99" s="19">
        <f>E99+F99</f>
        <v>0</v>
      </c>
      <c r="D99" s="3"/>
      <c r="E99" s="3"/>
      <c r="F99" s="19">
        <f>SUM(G99:I99)</f>
        <v>0</v>
      </c>
      <c r="G99" s="3"/>
      <c r="H99" s="3"/>
      <c r="I99" s="3"/>
      <c r="J99" s="19">
        <f>SUM(K99:AC99)</f>
        <v>0</v>
      </c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2">
        <f t="shared" si="10"/>
        <v>0</v>
      </c>
    </row>
    <row r="100" spans="1:30" ht="16.5" hidden="1" thickBot="1">
      <c r="A100" s="4" t="s">
        <v>19</v>
      </c>
      <c r="B100" s="38"/>
      <c r="C100" s="19"/>
      <c r="D100" s="3"/>
      <c r="E100" s="3"/>
      <c r="F100" s="19"/>
      <c r="G100" s="3"/>
      <c r="H100" s="3"/>
      <c r="I100" s="3"/>
      <c r="J100" s="19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2">
        <f t="shared" si="10"/>
        <v>0</v>
      </c>
    </row>
    <row r="101" spans="1:30" ht="15.75" hidden="1">
      <c r="A101" s="7" t="s">
        <v>45</v>
      </c>
      <c r="B101" s="39"/>
      <c r="C101" s="19">
        <f>E101+F101</f>
        <v>0</v>
      </c>
      <c r="D101" s="3"/>
      <c r="E101" s="3"/>
      <c r="F101" s="19">
        <f>SUM(G101:I101)</f>
        <v>0</v>
      </c>
      <c r="G101" s="3"/>
      <c r="H101" s="3"/>
      <c r="I101" s="3"/>
      <c r="J101" s="19">
        <f>SUM(K101:AC101)</f>
        <v>0</v>
      </c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2">
        <f t="shared" si="10"/>
        <v>0</v>
      </c>
    </row>
    <row r="102" spans="1:30" ht="9" customHeight="1" hidden="1">
      <c r="A102" s="7"/>
      <c r="B102" s="39"/>
      <c r="C102" s="19">
        <f>E102+F102</f>
        <v>0</v>
      </c>
      <c r="D102" s="3"/>
      <c r="E102" s="3"/>
      <c r="F102" s="19">
        <f>SUM(G102:I102)</f>
        <v>0</v>
      </c>
      <c r="G102" s="3"/>
      <c r="H102" s="3"/>
      <c r="I102" s="3"/>
      <c r="J102" s="19">
        <f>SUM(K102:AC102)</f>
        <v>0</v>
      </c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2">
        <f t="shared" si="10"/>
        <v>0</v>
      </c>
    </row>
    <row r="103" spans="1:30" ht="8.25" customHeight="1" thickBot="1">
      <c r="A103" s="8"/>
      <c r="B103" s="63"/>
      <c r="C103" s="19"/>
      <c r="D103" s="21"/>
      <c r="E103" s="21"/>
      <c r="F103" s="19"/>
      <c r="G103" s="21"/>
      <c r="H103" s="21"/>
      <c r="I103" s="21"/>
      <c r="J103" s="19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">
        <f t="shared" si="10"/>
        <v>0</v>
      </c>
    </row>
    <row r="104" spans="1:30" ht="16.5" thickBot="1">
      <c r="A104" s="4" t="s">
        <v>21</v>
      </c>
      <c r="B104" s="62"/>
      <c r="C104" s="19"/>
      <c r="D104" s="21"/>
      <c r="E104" s="21"/>
      <c r="F104" s="19"/>
      <c r="G104" s="21"/>
      <c r="H104" s="21"/>
      <c r="I104" s="21"/>
      <c r="J104" s="19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">
        <f t="shared" si="10"/>
        <v>0</v>
      </c>
    </row>
    <row r="105" spans="1:30" ht="16.5" thickBot="1">
      <c r="A105" s="8" t="s">
        <v>81</v>
      </c>
      <c r="B105" s="64"/>
      <c r="C105" s="19">
        <f aca="true" t="shared" si="11" ref="C105:C112">E105+F105</f>
        <v>75422.76</v>
      </c>
      <c r="D105" s="3"/>
      <c r="E105" s="3"/>
      <c r="F105" s="19">
        <f aca="true" t="shared" si="12" ref="F105:F112">SUM(G105:I105)</f>
        <v>75422.76</v>
      </c>
      <c r="G105" s="3"/>
      <c r="H105" s="3">
        <v>75422.76</v>
      </c>
      <c r="I105" s="3"/>
      <c r="J105" s="19">
        <f>SUM(K105:AC105)</f>
        <v>75422.76</v>
      </c>
      <c r="K105" s="3"/>
      <c r="L105" s="3"/>
      <c r="M105" s="3"/>
      <c r="N105" s="3"/>
      <c r="O105" s="3"/>
      <c r="P105" s="3"/>
      <c r="Q105" s="3"/>
      <c r="R105" s="3"/>
      <c r="S105" s="3"/>
      <c r="T105" s="3">
        <v>75422.76</v>
      </c>
      <c r="U105" s="3"/>
      <c r="V105" s="3"/>
      <c r="W105" s="3"/>
      <c r="X105" s="3"/>
      <c r="Y105" s="3"/>
      <c r="Z105" s="3"/>
      <c r="AA105" s="3"/>
      <c r="AB105" s="3"/>
      <c r="AC105" s="3"/>
      <c r="AD105" s="2">
        <f t="shared" si="10"/>
        <v>0</v>
      </c>
    </row>
    <row r="106" spans="1:30" ht="16.5" thickBot="1">
      <c r="A106" s="4" t="s">
        <v>83</v>
      </c>
      <c r="B106" s="65"/>
      <c r="C106" s="19">
        <f t="shared" si="11"/>
        <v>0</v>
      </c>
      <c r="D106" s="3"/>
      <c r="E106" s="3"/>
      <c r="F106" s="19">
        <f t="shared" si="12"/>
        <v>0</v>
      </c>
      <c r="G106" s="3"/>
      <c r="H106" s="3"/>
      <c r="I106" s="3"/>
      <c r="J106" s="19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2">
        <f>B106+C106-J106</f>
        <v>0</v>
      </c>
    </row>
    <row r="107" spans="1:30" ht="16.5" thickBot="1">
      <c r="A107" s="7" t="s">
        <v>84</v>
      </c>
      <c r="B107" s="37"/>
      <c r="C107" s="19">
        <f t="shared" si="11"/>
        <v>100000</v>
      </c>
      <c r="D107" s="3"/>
      <c r="E107" s="3"/>
      <c r="F107" s="19">
        <f t="shared" si="12"/>
        <v>100000</v>
      </c>
      <c r="G107" s="3"/>
      <c r="H107" s="3">
        <v>100000</v>
      </c>
      <c r="I107" s="3"/>
      <c r="J107" s="19">
        <f>SUM(K107:AC107)</f>
        <v>100000</v>
      </c>
      <c r="K107" s="3"/>
      <c r="L107" s="3"/>
      <c r="M107" s="3"/>
      <c r="N107" s="3"/>
      <c r="O107" s="3"/>
      <c r="P107" s="3"/>
      <c r="Q107" s="3"/>
      <c r="R107" s="3"/>
      <c r="S107" s="3"/>
      <c r="T107" s="3">
        <v>100000</v>
      </c>
      <c r="U107" s="3"/>
      <c r="V107" s="3"/>
      <c r="W107" s="3"/>
      <c r="X107" s="3"/>
      <c r="Y107" s="3"/>
      <c r="Z107" s="3"/>
      <c r="AA107" s="3"/>
      <c r="AB107" s="3"/>
      <c r="AC107" s="3"/>
      <c r="AD107" s="2">
        <f>B107+C107-J107</f>
        <v>0</v>
      </c>
    </row>
    <row r="108" spans="1:30" ht="16.5" thickBot="1">
      <c r="A108" s="4" t="s">
        <v>88</v>
      </c>
      <c r="B108" s="65"/>
      <c r="C108" s="19">
        <f t="shared" si="11"/>
        <v>0</v>
      </c>
      <c r="D108" s="3"/>
      <c r="E108" s="3"/>
      <c r="F108" s="19">
        <f t="shared" si="12"/>
        <v>0</v>
      </c>
      <c r="G108" s="3"/>
      <c r="H108" s="3"/>
      <c r="I108" s="3"/>
      <c r="J108" s="19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2">
        <f t="shared" si="10"/>
        <v>0</v>
      </c>
    </row>
    <row r="109" spans="1:30" ht="16.5" thickBot="1">
      <c r="A109" s="7" t="s">
        <v>69</v>
      </c>
      <c r="B109" s="37"/>
      <c r="C109" s="19">
        <f t="shared" si="11"/>
        <v>24180</v>
      </c>
      <c r="D109" s="3"/>
      <c r="E109" s="3"/>
      <c r="F109" s="19">
        <f t="shared" si="12"/>
        <v>24180</v>
      </c>
      <c r="G109" s="3"/>
      <c r="H109" s="3">
        <v>24180</v>
      </c>
      <c r="I109" s="3"/>
      <c r="J109" s="19">
        <f>SUM(K109:AC109)</f>
        <v>24180</v>
      </c>
      <c r="K109" s="3"/>
      <c r="L109" s="3"/>
      <c r="M109" s="3"/>
      <c r="N109" s="3"/>
      <c r="O109" s="3"/>
      <c r="P109" s="3"/>
      <c r="Q109" s="3"/>
      <c r="R109" s="3"/>
      <c r="S109" s="3"/>
      <c r="T109" s="3">
        <v>24180</v>
      </c>
      <c r="U109" s="3"/>
      <c r="V109" s="3"/>
      <c r="W109" s="3"/>
      <c r="X109" s="3"/>
      <c r="Y109" s="3"/>
      <c r="Z109" s="3"/>
      <c r="AA109" s="3"/>
      <c r="AB109" s="3"/>
      <c r="AC109" s="3"/>
      <c r="AD109" s="2">
        <f t="shared" si="10"/>
        <v>0</v>
      </c>
    </row>
    <row r="110" spans="1:30" ht="16.5" thickBot="1">
      <c r="A110" s="4" t="s">
        <v>89</v>
      </c>
      <c r="B110" s="65"/>
      <c r="C110" s="19">
        <f>E110+F110</f>
        <v>0</v>
      </c>
      <c r="D110" s="3"/>
      <c r="E110" s="3"/>
      <c r="F110" s="19">
        <f>SUM(G110:I110)</f>
        <v>0</v>
      </c>
      <c r="G110" s="3"/>
      <c r="H110" s="3"/>
      <c r="I110" s="3"/>
      <c r="J110" s="19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2">
        <f>B110+C110-J110</f>
        <v>0</v>
      </c>
    </row>
    <row r="111" spans="1:30" ht="15.75">
      <c r="A111" s="7" t="s">
        <v>90</v>
      </c>
      <c r="B111" s="37"/>
      <c r="C111" s="19">
        <f>E111+F111</f>
        <v>62340</v>
      </c>
      <c r="D111" s="3"/>
      <c r="E111" s="3"/>
      <c r="F111" s="19">
        <f>SUM(G111:I111)</f>
        <v>62340</v>
      </c>
      <c r="G111" s="3"/>
      <c r="H111" s="3">
        <v>62340</v>
      </c>
      <c r="I111" s="3"/>
      <c r="J111" s="19">
        <f>SUM(K111:AC111)</f>
        <v>62340</v>
      </c>
      <c r="K111" s="3"/>
      <c r="L111" s="3"/>
      <c r="M111" s="3"/>
      <c r="N111" s="3"/>
      <c r="O111" s="3"/>
      <c r="P111" s="3"/>
      <c r="Q111" s="3"/>
      <c r="R111" s="3"/>
      <c r="S111" s="3"/>
      <c r="T111" s="3">
        <v>62340</v>
      </c>
      <c r="U111" s="3"/>
      <c r="V111" s="3"/>
      <c r="W111" s="3"/>
      <c r="X111" s="3"/>
      <c r="Y111" s="3"/>
      <c r="Z111" s="3"/>
      <c r="AA111" s="3"/>
      <c r="AB111" s="3"/>
      <c r="AC111" s="3"/>
      <c r="AD111" s="2">
        <f>B111+C111-J111</f>
        <v>0</v>
      </c>
    </row>
    <row r="112" spans="1:30" ht="9.75" customHeight="1">
      <c r="A112" s="8"/>
      <c r="B112" s="37"/>
      <c r="C112" s="19">
        <f t="shared" si="11"/>
        <v>0</v>
      </c>
      <c r="D112" s="3"/>
      <c r="E112" s="3"/>
      <c r="F112" s="19">
        <f t="shared" si="12"/>
        <v>0</v>
      </c>
      <c r="G112" s="3"/>
      <c r="H112" s="3"/>
      <c r="I112" s="3"/>
      <c r="J112" s="19">
        <f>SUM(K112:AC112)</f>
        <v>0</v>
      </c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2">
        <f t="shared" si="10"/>
        <v>0</v>
      </c>
    </row>
    <row r="113" spans="1:30" ht="9.75" customHeight="1">
      <c r="A113" s="9"/>
      <c r="B113" s="64"/>
      <c r="C113" s="19"/>
      <c r="D113" s="3"/>
      <c r="E113" s="3"/>
      <c r="F113" s="19"/>
      <c r="G113" s="3"/>
      <c r="H113" s="3"/>
      <c r="I113" s="3"/>
      <c r="J113" s="19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2">
        <f t="shared" si="10"/>
        <v>0</v>
      </c>
    </row>
    <row r="114" spans="1:30" ht="15.75">
      <c r="A114" s="5" t="s">
        <v>92</v>
      </c>
      <c r="B114" s="65"/>
      <c r="C114" s="19">
        <f>E114+F114</f>
        <v>0</v>
      </c>
      <c r="D114" s="3"/>
      <c r="E114" s="3"/>
      <c r="F114" s="19">
        <f>SUM(G114:I114)</f>
        <v>0</v>
      </c>
      <c r="G114" s="3"/>
      <c r="H114" s="3"/>
      <c r="I114" s="3"/>
      <c r="J114" s="19">
        <f>SUM(K114:AC114)</f>
        <v>0</v>
      </c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2">
        <f t="shared" si="10"/>
        <v>0</v>
      </c>
    </row>
    <row r="115" spans="1:30" ht="15.75">
      <c r="A115" s="8" t="s">
        <v>93</v>
      </c>
      <c r="B115" s="37"/>
      <c r="C115" s="19">
        <f>E115+F115</f>
        <v>97165.8</v>
      </c>
      <c r="D115" s="3"/>
      <c r="E115" s="3"/>
      <c r="F115" s="19">
        <f>SUM(G115:I115)</f>
        <v>97165.8</v>
      </c>
      <c r="G115" s="3"/>
      <c r="H115" s="3">
        <v>97165.8</v>
      </c>
      <c r="I115" s="3"/>
      <c r="J115" s="19">
        <f>SUM(K115:AC115)</f>
        <v>97165.8</v>
      </c>
      <c r="K115" s="3"/>
      <c r="L115" s="3"/>
      <c r="M115" s="3"/>
      <c r="N115" s="3">
        <v>97165.8</v>
      </c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2">
        <f t="shared" si="10"/>
        <v>0</v>
      </c>
    </row>
    <row r="116" spans="1:30" ht="9" customHeight="1" thickBot="1">
      <c r="A116" s="9"/>
      <c r="B116" s="63"/>
      <c r="C116" s="19"/>
      <c r="D116" s="3"/>
      <c r="E116" s="3"/>
      <c r="F116" s="19"/>
      <c r="G116" s="3"/>
      <c r="H116" s="3"/>
      <c r="I116" s="3"/>
      <c r="J116" s="19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2">
        <f t="shared" si="10"/>
        <v>0</v>
      </c>
    </row>
    <row r="117" spans="1:30" ht="16.5" thickBot="1">
      <c r="A117" s="4" t="s">
        <v>59</v>
      </c>
      <c r="B117" s="62"/>
      <c r="C117" s="19">
        <f>E117+F117</f>
        <v>0</v>
      </c>
      <c r="D117" s="3"/>
      <c r="E117" s="3"/>
      <c r="F117" s="19"/>
      <c r="G117" s="3"/>
      <c r="H117" s="3"/>
      <c r="I117" s="3"/>
      <c r="J117" s="19">
        <f aca="true" t="shared" si="13" ref="J117:J122">SUM(K117:AC117)</f>
        <v>0</v>
      </c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2">
        <f t="shared" si="10"/>
        <v>0</v>
      </c>
    </row>
    <row r="118" spans="1:30" ht="16.5" thickBot="1">
      <c r="A118" s="6" t="s">
        <v>82</v>
      </c>
      <c r="B118" s="64"/>
      <c r="C118" s="19">
        <f>F118</f>
        <v>0</v>
      </c>
      <c r="D118" s="3"/>
      <c r="E118" s="3"/>
      <c r="F118" s="19">
        <f>SUM(G118:I118)</f>
        <v>0</v>
      </c>
      <c r="G118" s="3"/>
      <c r="H118" s="3"/>
      <c r="I118" s="3"/>
      <c r="J118" s="19">
        <f t="shared" si="13"/>
        <v>0</v>
      </c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45">
        <f>F118-J118</f>
        <v>0</v>
      </c>
    </row>
    <row r="119" spans="1:30" ht="16.5" thickBot="1">
      <c r="A119" s="4" t="s">
        <v>64</v>
      </c>
      <c r="B119" s="62"/>
      <c r="C119" s="19">
        <f>E119+F119</f>
        <v>0</v>
      </c>
      <c r="D119" s="3"/>
      <c r="E119" s="3"/>
      <c r="F119" s="19"/>
      <c r="G119" s="3"/>
      <c r="H119" s="3"/>
      <c r="I119" s="3"/>
      <c r="J119" s="19">
        <f t="shared" si="13"/>
        <v>0</v>
      </c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2">
        <f>B119+C119-J119</f>
        <v>0</v>
      </c>
    </row>
    <row r="120" spans="1:30" ht="16.5" thickBot="1">
      <c r="A120" s="61" t="s">
        <v>65</v>
      </c>
      <c r="B120" s="96"/>
      <c r="C120" s="19">
        <f>E120+F120</f>
        <v>0</v>
      </c>
      <c r="D120" s="97"/>
      <c r="E120" s="97"/>
      <c r="F120" s="19">
        <f>SUM(G120:I120)</f>
        <v>0</v>
      </c>
      <c r="G120" s="3"/>
      <c r="H120" s="92"/>
      <c r="I120" s="3"/>
      <c r="J120" s="19">
        <f t="shared" si="13"/>
        <v>0</v>
      </c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2">
        <f>B120+C120-J120</f>
        <v>0</v>
      </c>
    </row>
    <row r="121" spans="1:30" ht="16.5" thickBot="1">
      <c r="A121" s="4" t="s">
        <v>70</v>
      </c>
      <c r="B121" s="62"/>
      <c r="C121" s="19">
        <f>E121+F121</f>
        <v>0</v>
      </c>
      <c r="D121" s="3"/>
      <c r="E121" s="3"/>
      <c r="F121" s="19"/>
      <c r="G121" s="3"/>
      <c r="H121" s="3"/>
      <c r="I121" s="3"/>
      <c r="J121" s="19">
        <f t="shared" si="13"/>
        <v>0</v>
      </c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2">
        <f>B121+C121-J121</f>
        <v>0</v>
      </c>
    </row>
    <row r="122" spans="1:30" ht="16.5" thickBot="1">
      <c r="A122" s="61" t="s">
        <v>71</v>
      </c>
      <c r="B122" s="96"/>
      <c r="C122" s="19">
        <f>E122+F122</f>
        <v>0</v>
      </c>
      <c r="D122" s="97"/>
      <c r="E122" s="97"/>
      <c r="F122" s="19">
        <f>SUM(G122:I122)</f>
        <v>0</v>
      </c>
      <c r="G122" s="3"/>
      <c r="H122" s="92"/>
      <c r="I122" s="3"/>
      <c r="J122" s="19">
        <f t="shared" si="13"/>
        <v>0</v>
      </c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2">
        <f>B122+C122-J122</f>
        <v>0</v>
      </c>
    </row>
    <row r="123" spans="1:30" ht="15.75">
      <c r="A123" s="66"/>
      <c r="B123" s="68"/>
      <c r="C123" s="69"/>
      <c r="D123" s="70"/>
      <c r="E123" s="70"/>
      <c r="F123" s="69"/>
      <c r="G123" s="70"/>
      <c r="H123" s="70"/>
      <c r="I123" s="70"/>
      <c r="J123" s="69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1"/>
    </row>
    <row r="124" spans="1:30" ht="15.75">
      <c r="A124" s="66"/>
      <c r="B124" s="68"/>
      <c r="C124" s="69"/>
      <c r="D124" s="70"/>
      <c r="E124" s="70"/>
      <c r="F124" s="69"/>
      <c r="G124" s="70"/>
      <c r="H124" s="70"/>
      <c r="I124" s="70"/>
      <c r="J124" s="69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1"/>
    </row>
    <row r="125" spans="1:32" ht="15.75">
      <c r="A125" s="67"/>
      <c r="B125" s="76"/>
      <c r="C125" s="77" t="s">
        <v>94</v>
      </c>
      <c r="D125" s="80"/>
      <c r="E125" s="78"/>
      <c r="F125" s="114" t="s">
        <v>57</v>
      </c>
      <c r="G125" s="114"/>
      <c r="H125" s="114"/>
      <c r="I125" s="114"/>
      <c r="J125" s="77"/>
      <c r="K125" s="78"/>
      <c r="L125" s="78"/>
      <c r="M125" s="78"/>
      <c r="N125" s="80"/>
      <c r="O125" s="78"/>
      <c r="P125" s="78"/>
      <c r="Q125" s="78"/>
      <c r="R125" s="78"/>
      <c r="S125" s="78"/>
      <c r="T125" s="78"/>
      <c r="U125" s="78"/>
      <c r="V125" s="80"/>
      <c r="W125" s="80"/>
      <c r="X125" s="80"/>
      <c r="Y125" s="80"/>
      <c r="Z125" s="78"/>
      <c r="AA125" s="78"/>
      <c r="AB125" s="80"/>
      <c r="AC125" s="78"/>
      <c r="AD125" s="79"/>
      <c r="AE125" s="80"/>
      <c r="AF125" s="80"/>
    </row>
    <row r="126" spans="1:32" ht="15.75">
      <c r="A126" s="81"/>
      <c r="B126" s="82"/>
      <c r="C126" s="77"/>
      <c r="D126" s="80"/>
      <c r="E126" s="78"/>
      <c r="F126" s="77"/>
      <c r="G126" s="78"/>
      <c r="H126" s="78"/>
      <c r="I126" s="78"/>
      <c r="J126" s="77"/>
      <c r="K126" s="78"/>
      <c r="L126" s="78"/>
      <c r="M126" s="78"/>
      <c r="N126" s="80"/>
      <c r="O126" s="78"/>
      <c r="P126" s="78"/>
      <c r="Q126" s="78"/>
      <c r="R126" s="78"/>
      <c r="S126" s="78"/>
      <c r="T126" s="78"/>
      <c r="U126" s="78"/>
      <c r="V126" s="80"/>
      <c r="W126" s="80"/>
      <c r="X126" s="80"/>
      <c r="Y126" s="80"/>
      <c r="Z126" s="78"/>
      <c r="AA126" s="78"/>
      <c r="AB126" s="80"/>
      <c r="AC126" s="78"/>
      <c r="AD126" s="79"/>
      <c r="AE126" s="80"/>
      <c r="AF126" s="80"/>
    </row>
    <row r="127" spans="1:32" ht="15">
      <c r="A127" s="83"/>
      <c r="B127" s="83"/>
      <c r="C127" s="84">
        <v>44570</v>
      </c>
      <c r="D127" s="80"/>
      <c r="E127" s="78"/>
      <c r="F127" s="77" t="s">
        <v>48</v>
      </c>
      <c r="G127" s="78"/>
      <c r="H127" s="78"/>
      <c r="I127" s="78"/>
      <c r="J127" s="77"/>
      <c r="K127" s="78"/>
      <c r="L127" s="78"/>
      <c r="M127" s="78"/>
      <c r="N127" s="80"/>
      <c r="O127" s="78"/>
      <c r="P127" s="78"/>
      <c r="Q127" s="78"/>
      <c r="R127" s="78"/>
      <c r="S127" s="78"/>
      <c r="T127" s="78"/>
      <c r="U127" s="78"/>
      <c r="V127" s="80"/>
      <c r="W127" s="80"/>
      <c r="X127" s="80"/>
      <c r="Y127" s="80"/>
      <c r="Z127" s="78"/>
      <c r="AA127" s="78"/>
      <c r="AB127" s="80"/>
      <c r="AC127" s="78"/>
      <c r="AD127" s="79"/>
      <c r="AE127" s="80"/>
      <c r="AF127" s="80"/>
    </row>
    <row r="128" spans="1:32" ht="15">
      <c r="A128" s="85"/>
      <c r="B128" s="85"/>
      <c r="C128" s="77"/>
      <c r="D128" s="80"/>
      <c r="E128" s="78"/>
      <c r="F128" s="77"/>
      <c r="G128" s="78"/>
      <c r="H128" s="78"/>
      <c r="I128" s="78"/>
      <c r="J128" s="77"/>
      <c r="K128" s="78"/>
      <c r="L128" s="78"/>
      <c r="M128" s="78"/>
      <c r="N128" s="80"/>
      <c r="O128" s="78"/>
      <c r="P128" s="78"/>
      <c r="Q128" s="78"/>
      <c r="R128" s="78"/>
      <c r="S128" s="78"/>
      <c r="T128" s="78"/>
      <c r="U128" s="78"/>
      <c r="V128" s="80"/>
      <c r="W128" s="80"/>
      <c r="X128" s="80"/>
      <c r="Y128" s="80"/>
      <c r="Z128" s="78"/>
      <c r="AA128" s="78"/>
      <c r="AB128" s="80"/>
      <c r="AC128" s="78"/>
      <c r="AD128" s="79"/>
      <c r="AE128" s="80"/>
      <c r="AF128" s="80"/>
    </row>
    <row r="129" spans="1:30" ht="15">
      <c r="A129" s="72"/>
      <c r="B129" s="72"/>
      <c r="C129" s="73"/>
      <c r="D129" s="74"/>
      <c r="E129" s="74"/>
      <c r="F129" s="73"/>
      <c r="G129" s="74"/>
      <c r="H129" s="74"/>
      <c r="I129" s="74"/>
      <c r="J129" s="73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5"/>
    </row>
    <row r="130" spans="1:30" ht="15">
      <c r="A130" s="39"/>
      <c r="B130" s="39"/>
      <c r="C130" s="19"/>
      <c r="D130" s="3"/>
      <c r="E130" s="3"/>
      <c r="F130" s="19"/>
      <c r="G130" s="3"/>
      <c r="H130" s="3"/>
      <c r="I130" s="3"/>
      <c r="J130" s="19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2"/>
    </row>
    <row r="131" spans="1:30" ht="15">
      <c r="A131" s="37"/>
      <c r="B131" s="37"/>
      <c r="C131" s="19"/>
      <c r="D131" s="3"/>
      <c r="E131" s="3"/>
      <c r="F131" s="19"/>
      <c r="G131" s="3"/>
      <c r="H131" s="3"/>
      <c r="I131" s="3"/>
      <c r="J131" s="19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2"/>
    </row>
    <row r="132" spans="1:30" ht="15">
      <c r="A132" s="2"/>
      <c r="B132" s="2"/>
      <c r="C132" s="19"/>
      <c r="D132" s="3"/>
      <c r="E132" s="3"/>
      <c r="F132" s="19"/>
      <c r="G132" s="3"/>
      <c r="H132" s="3"/>
      <c r="I132" s="3"/>
      <c r="J132" s="19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41"/>
    </row>
    <row r="133" spans="1:30" ht="15">
      <c r="A133" s="2"/>
      <c r="B133" s="2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ht="15">
      <c r="A134" s="2"/>
      <c r="B134" s="2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ht="15">
      <c r="A135" s="2"/>
      <c r="B135" s="2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ht="15">
      <c r="A136" s="2"/>
      <c r="B136" s="2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ht="15">
      <c r="A137" s="2"/>
      <c r="B137" s="2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ht="15">
      <c r="A138" s="2"/>
      <c r="B138" s="2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ht="15">
      <c r="A139" s="2"/>
      <c r="B139" s="2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ht="15">
      <c r="A140" s="2"/>
      <c r="B140" s="2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ht="15">
      <c r="A141" s="2"/>
      <c r="B141" s="2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ht="15">
      <c r="A142" s="2"/>
      <c r="B142" s="2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ht="15">
      <c r="A143" s="2"/>
      <c r="B143" s="2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ht="15">
      <c r="A144" s="2"/>
      <c r="B144" s="2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ht="15">
      <c r="A145" s="2"/>
      <c r="B145" s="2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ht="15">
      <c r="A146" s="2"/>
      <c r="B146" s="2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ht="15">
      <c r="A147" s="2"/>
      <c r="B147" s="2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ht="15">
      <c r="A148" s="2"/>
      <c r="B148" s="2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ht="15">
      <c r="A149" s="2"/>
      <c r="B149" s="2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ht="15">
      <c r="A150" s="2"/>
      <c r="B150" s="2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ht="15">
      <c r="A151" s="2"/>
      <c r="B151" s="2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ht="15">
      <c r="A152" s="2"/>
      <c r="B152" s="2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 ht="15">
      <c r="A153" s="1"/>
      <c r="B153" s="1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2" ht="15">
      <c r="A154" s="1"/>
      <c r="B154" s="1"/>
    </row>
    <row r="155" spans="1:2" ht="15">
      <c r="A155" s="1"/>
      <c r="B155" s="1"/>
    </row>
  </sheetData>
  <sheetProtection/>
  <mergeCells count="4">
    <mergeCell ref="C2:L2"/>
    <mergeCell ref="C3:I3"/>
    <mergeCell ref="J3:AC3"/>
    <mergeCell ref="F125:I125"/>
  </mergeCells>
  <printOptions/>
  <pageMargins left="0.18" right="0" top="0.18" bottom="0.15748031496062992" header="0.11811023622047245" footer="0"/>
  <pageSetup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7" sqref="B3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 Викторовна</dc:creator>
  <cp:keywords/>
  <dc:description/>
  <cp:lastModifiedBy>Главбух</cp:lastModifiedBy>
  <cp:lastPrinted>2018-11-02T11:07:07Z</cp:lastPrinted>
  <dcterms:created xsi:type="dcterms:W3CDTF">2012-12-17T07:54:39Z</dcterms:created>
  <dcterms:modified xsi:type="dcterms:W3CDTF">2022-05-13T08:40:33Z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